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30" windowHeight="11265" tabRatio="704" activeTab="5"/>
  </bookViews>
  <sheets>
    <sheet name="使用方法" sheetId="1" r:id="rId1"/>
    <sheet name="第1節　予選Ａｸﾞﾙーﾌﾟ" sheetId="2" r:id="rId2"/>
    <sheet name="第1節　予選Ｂｸﾞﾙｰﾌﾟ" sheetId="3" r:id="rId3"/>
    <sheet name="第2節　上位G順位決定戦 (2)" sheetId="4" r:id="rId4"/>
    <sheet name="第2節　下位G順位決定戦" sheetId="5" r:id="rId5"/>
    <sheet name="結果集計表" sheetId="6" r:id="rId6"/>
  </sheets>
  <definedNames>
    <definedName name="_xlnm.Print_Area" localSheetId="5">'結果集計表'!$A$1:$AH$49</definedName>
    <definedName name="_xlnm.Print_Area" localSheetId="1">'第1節　予選Ａｸﾞﾙーﾌﾟ'!$A$1:$K$47</definedName>
    <definedName name="_xlnm.Print_Area" localSheetId="2">'第1節　予選Ｂｸﾞﾙｰﾌﾟ'!$A$1:$K$47</definedName>
    <definedName name="_xlnm.Print_Area" localSheetId="4">'第2節　下位G順位決定戦'!$A$1:$K$39</definedName>
    <definedName name="_xlnm.Print_Area" localSheetId="3">'第2節　上位G順位決定戦 (2)'!$A$1:$K$38</definedName>
  </definedNames>
  <calcPr fullCalcOnLoad="1"/>
</workbook>
</file>

<file path=xl/sharedStrings.xml><?xml version="1.0" encoding="utf-8"?>
<sst xmlns="http://schemas.openxmlformats.org/spreadsheetml/2006/main" count="372" uniqueCount="146">
  <si>
    <t>報道関係　各位</t>
  </si>
  <si>
    <t>第</t>
  </si>
  <si>
    <t>節</t>
  </si>
  <si>
    <t>日付</t>
  </si>
  <si>
    <t>会場</t>
  </si>
  <si>
    <t>勝点</t>
  </si>
  <si>
    <t>報告　FAX番号</t>
  </si>
  <si>
    <t>福井新聞社</t>
  </si>
  <si>
    <t>0776-57-5145</t>
  </si>
  <si>
    <t>日刊県民福井</t>
  </si>
  <si>
    <t>0776-28-8616</t>
  </si>
  <si>
    <t>バンスポーツ</t>
  </si>
  <si>
    <t>0776-53-0951</t>
  </si>
  <si>
    <t>福井市サッカー協会</t>
  </si>
  <si>
    <t>0776-28-0289</t>
  </si>
  <si>
    <t>得点</t>
  </si>
  <si>
    <t>記録報告責任者</t>
  </si>
  <si>
    <t>1節</t>
  </si>
  <si>
    <t>勝点</t>
  </si>
  <si>
    <t>-</t>
  </si>
  <si>
    <t>兼</t>
  </si>
  <si>
    <t>アルファードFC</t>
  </si>
  <si>
    <t>武生FC</t>
  </si>
  <si>
    <t>福井県クラブユースサッカー連盟</t>
  </si>
  <si>
    <t>-</t>
  </si>
  <si>
    <t>-</t>
  </si>
  <si>
    <t>勝点</t>
  </si>
  <si>
    <t>失点</t>
  </si>
  <si>
    <t>差</t>
  </si>
  <si>
    <t>順位</t>
  </si>
  <si>
    <t>勝</t>
  </si>
  <si>
    <t>分</t>
  </si>
  <si>
    <t>負</t>
  </si>
  <si>
    <t>－</t>
  </si>
  <si>
    <t>－</t>
  </si>
  <si>
    <t>－</t>
  </si>
  <si>
    <t>後半</t>
  </si>
  <si>
    <t>前半</t>
  </si>
  <si>
    <t>-</t>
  </si>
  <si>
    <t>得点計</t>
  </si>
  <si>
    <t>使用方法</t>
  </si>
  <si>
    <t>前半</t>
  </si>
  <si>
    <t>後半</t>
  </si>
  <si>
    <t>0776-57-5145</t>
  </si>
  <si>
    <t>0776-28-8616</t>
  </si>
  <si>
    <t>0776-53-0951</t>
  </si>
  <si>
    <t>0776-28-0289</t>
  </si>
  <si>
    <t>※勝点は,今大会の累計値とする。</t>
  </si>
  <si>
    <t>※勝点は、今大会の累計値とする。</t>
  </si>
  <si>
    <t>「結果集計表」に自動集計</t>
  </si>
  <si>
    <t>↓</t>
  </si>
  <si>
    <t>1試合後との結果を「試合結果報告」に記載</t>
  </si>
  <si>
    <t>　節ごとの記録シート「第１節」・・・「第5節」に結果を入力</t>
  </si>
  <si>
    <t>　「個人得点」に「試合結果報告」から得点記録を転機</t>
  </si>
  <si>
    <t>　各報道機関にあＦＡＸまたは，メール</t>
  </si>
  <si>
    <t>マッチNo．Ａ１</t>
  </si>
  <si>
    <t>マッチNo．Ａ２</t>
  </si>
  <si>
    <t>マッチNo．Ａ３</t>
  </si>
  <si>
    <t>マッチNo．Ａ４</t>
  </si>
  <si>
    <t>マッチNo．Ｂ１</t>
  </si>
  <si>
    <t>マッチNo．Ｂ２</t>
  </si>
  <si>
    <t>マッチNo．Ｂ３</t>
  </si>
  <si>
    <t>マッチNo．Ｂ４</t>
  </si>
  <si>
    <t>マッチNo．Ａ５</t>
  </si>
  <si>
    <t>マッチNo．Ａ６</t>
  </si>
  <si>
    <t>予選Ａリーグ結果</t>
  </si>
  <si>
    <t>予選Ｂリーグ結果</t>
  </si>
  <si>
    <t>予選Ａリーグ</t>
  </si>
  <si>
    <t>２節</t>
  </si>
  <si>
    <t>予選Ｂリーグ</t>
  </si>
  <si>
    <t>A1</t>
  </si>
  <si>
    <t>A2</t>
  </si>
  <si>
    <t>A3</t>
  </si>
  <si>
    <t>A4</t>
  </si>
  <si>
    <t>B1</t>
  </si>
  <si>
    <t>B2</t>
  </si>
  <si>
    <t>B3</t>
  </si>
  <si>
    <t>B4</t>
  </si>
  <si>
    <t>決勝戦</t>
  </si>
  <si>
    <t>優勝</t>
  </si>
  <si>
    <t>準優勝</t>
  </si>
  <si>
    <t>３位</t>
  </si>
  <si>
    <t>マッチNo．Ｂ５</t>
  </si>
  <si>
    <t>マッチNo．Ｂ６</t>
  </si>
  <si>
    <t>A5</t>
  </si>
  <si>
    <t>A6</t>
  </si>
  <si>
    <t>B5</t>
  </si>
  <si>
    <t>B6</t>
  </si>
  <si>
    <t>順位決定戦</t>
  </si>
  <si>
    <t>順位決定戦</t>
  </si>
  <si>
    <t>マッチNo．Ａ７</t>
  </si>
  <si>
    <t>マッチNo．Ａ８</t>
  </si>
  <si>
    <r>
      <t>A</t>
    </r>
    <r>
      <rPr>
        <sz val="11"/>
        <rFont val="ＭＳ Ｐゴシック"/>
        <family val="3"/>
      </rPr>
      <t>７</t>
    </r>
  </si>
  <si>
    <r>
      <t>A</t>
    </r>
    <r>
      <rPr>
        <sz val="11"/>
        <rFont val="ＭＳ Ｐゴシック"/>
        <family val="3"/>
      </rPr>
      <t>８</t>
    </r>
  </si>
  <si>
    <r>
      <t>B</t>
    </r>
    <r>
      <rPr>
        <sz val="11"/>
        <rFont val="ＭＳ Ｐゴシック"/>
        <family val="3"/>
      </rPr>
      <t>７</t>
    </r>
  </si>
  <si>
    <r>
      <t>B</t>
    </r>
    <r>
      <rPr>
        <sz val="11"/>
        <rFont val="ＭＳ Ｐゴシック"/>
        <family val="3"/>
      </rPr>
      <t>８</t>
    </r>
  </si>
  <si>
    <t>５位決定戦</t>
  </si>
  <si>
    <t>７位決定戦</t>
  </si>
  <si>
    <t>３位
決定戦</t>
  </si>
  <si>
    <t>４位</t>
  </si>
  <si>
    <t>５位</t>
  </si>
  <si>
    <t>６位</t>
  </si>
  <si>
    <t>７位</t>
  </si>
  <si>
    <t>８位</t>
  </si>
  <si>
    <t>北信越クラブユース選手権（Ｕ-14）出場</t>
  </si>
  <si>
    <r>
      <t>P</t>
    </r>
    <r>
      <rPr>
        <sz val="11"/>
        <rFont val="ＭＳ Ｐゴシック"/>
        <family val="3"/>
      </rPr>
      <t>K</t>
    </r>
  </si>
  <si>
    <t>ＰＫ</t>
  </si>
  <si>
    <t>敦賀ＦＣ</t>
  </si>
  <si>
    <t>丸岡ＦＣ</t>
  </si>
  <si>
    <t>武生ＦＣ</t>
  </si>
  <si>
    <t>３-４位決定戦</t>
  </si>
  <si>
    <t>１-２決定戦</t>
  </si>
  <si>
    <t>優勝</t>
  </si>
  <si>
    <t>２位</t>
  </si>
  <si>
    <t>３位</t>
  </si>
  <si>
    <t>４位</t>
  </si>
  <si>
    <t>マッチNo．A９</t>
  </si>
  <si>
    <t>マッチNo．Ａ１０</t>
  </si>
  <si>
    <t>丸岡ＦＣ</t>
  </si>
  <si>
    <t>敦賀ＦＣ</t>
  </si>
  <si>
    <t>武生ＦＣ</t>
  </si>
  <si>
    <t>福井市中央FC</t>
  </si>
  <si>
    <t>７，８位決定戦</t>
  </si>
  <si>
    <t>５，６位決定戦</t>
  </si>
  <si>
    <t>マッチNo．Ｂ７</t>
  </si>
  <si>
    <t>マッチNo．Ｂ８</t>
  </si>
  <si>
    <t>マッチNo．Ｂ９</t>
  </si>
  <si>
    <t>マッチNo．Ｂ１０</t>
  </si>
  <si>
    <t>福井市スポーツ公園</t>
  </si>
  <si>
    <t>福井市中央ＦＣ</t>
  </si>
  <si>
    <t>平成２３年度　福井県クラブユースサッカー選手権（Ｕ－１４)大会</t>
  </si>
  <si>
    <r>
      <t>第２３</t>
    </r>
    <r>
      <rPr>
        <sz val="11"/>
        <rFont val="ＭＳ Ｐゴシック"/>
        <family val="3"/>
      </rPr>
      <t>回北信越クラブユースサッカー選手権（U-1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)大会　福井県予選　結果報告</t>
    </r>
  </si>
  <si>
    <t>敦賀FC</t>
  </si>
  <si>
    <t>アルタス小浜ＦＣ</t>
  </si>
  <si>
    <t>サウルコス鯖江</t>
  </si>
  <si>
    <t>フェンテ大野</t>
  </si>
  <si>
    <t>敦賀総合陸上競技場</t>
  </si>
  <si>
    <t>アルタス小浜FC</t>
  </si>
  <si>
    <t>武生中央グランド</t>
  </si>
  <si>
    <t>８位</t>
  </si>
  <si>
    <t>６位</t>
  </si>
  <si>
    <t>フェンテ大野</t>
  </si>
  <si>
    <t>アルファードFC</t>
  </si>
  <si>
    <t>アルタス小浜FC</t>
  </si>
  <si>
    <t>丸岡FC</t>
  </si>
  <si>
    <t>アルタス小浜ＦＣ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</si>
</sst>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"/>
    <numFmt numFmtId="177" formatCode="yy/mm/dd"/>
    <numFmt numFmtId="178" formatCode="0_);[Red]\(0\)"/>
    <numFmt numFmtId="179" formatCode="yy\.mm\.dd"/>
    <numFmt numFmtId="180" formatCode="mmm\-yyyy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"/>
    <numFmt numFmtId="186" formatCode="m/dd"/>
    <numFmt numFmtId="187" formatCode="0_ "/>
    <numFmt numFmtId="188" formatCode="_ #,##0;[Red]_ \-#,##0"/>
    <numFmt numFmtId="189" formatCode="[$€-2]\ #,##0.00_);[Red]\([$€-2]\ #,##0.00\)"/>
    <numFmt numFmtId="190" formatCode="m&quot;月&quot;d&quot;日&quot;\(aaa\)"/>
    <numFmt numFmtId="191" formatCode="0_);\(0\)"/>
    <numFmt numFmtId="192" formatCode="hh:mm"/>
    <numFmt numFmtId="193" formatCode="m&quot;月&quot;d&quot;日&quot;aaa\)"/>
    <numFmt numFmtId="194" formatCode="[$-411]ggge&quot;年&quot;m&quot;月&quot;d&quot;日&quot;\(aaa\)"/>
    <numFmt numFmtId="195" formatCode="m/daaa"/>
    <numFmt numFmtId="196" formatCode="yyyy\.mm\.dd"/>
    <numFmt numFmtId="197" formatCode="mm/dd/yy"/>
    <numFmt numFmtId="198" formatCode="yy"/>
    <numFmt numFmtId="199" formatCode="yy\.mm\.dd&quot;現在&quot;"/>
    <numFmt numFmtId="200" formatCode="&quot;平成”　0”年&quot;"/>
    <numFmt numFmtId="201" formatCode="m/d;@"/>
  </numFmts>
  <fonts count="63">
    <font>
      <sz val="11"/>
      <name val="ＭＳ Ｐゴシック"/>
      <family val="3"/>
    </font>
    <font>
      <sz val="12"/>
      <name val="MS UI Gothic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6"/>
      <name val="MS UI Gothic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MS UI Gothic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u val="single"/>
      <sz val="11"/>
      <name val="ＭＳ Ｐゴシック"/>
      <family val="3"/>
    </font>
    <font>
      <u val="single"/>
      <sz val="12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otted"/>
      <top style="thin"/>
      <bottom>
        <color indexed="63"/>
      </bottom>
    </border>
    <border>
      <left style="dash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ott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tt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10" xfId="63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4" fillId="0" borderId="0" xfId="63" applyFont="1" applyAlignment="1">
      <alignment vertical="center"/>
      <protection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49" fontId="13" fillId="0" borderId="0" xfId="62" applyNumberFormat="1">
      <alignment/>
      <protection/>
    </xf>
    <xf numFmtId="0" fontId="13" fillId="0" borderId="0" xfId="62">
      <alignment/>
      <protection/>
    </xf>
    <xf numFmtId="0" fontId="13" fillId="0" borderId="0" xfId="62" applyBorder="1">
      <alignment/>
      <protection/>
    </xf>
    <xf numFmtId="0" fontId="0" fillId="0" borderId="13" xfId="0" applyBorder="1" applyAlignment="1">
      <alignment vertical="center"/>
    </xf>
    <xf numFmtId="0" fontId="8" fillId="0" borderId="0" xfId="63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4" xfId="63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3" fillId="32" borderId="15" xfId="0" applyFont="1" applyFill="1" applyBorder="1" applyAlignment="1">
      <alignment horizontal="center" vertical="center" shrinkToFit="1"/>
    </xf>
    <xf numFmtId="0" fontId="13" fillId="32" borderId="1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right" vertical="center" shrinkToFit="1"/>
    </xf>
    <xf numFmtId="0" fontId="13" fillId="0" borderId="21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 quotePrefix="1">
      <alignment vertical="center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right" vertical="center" shrinkToFit="1"/>
    </xf>
    <xf numFmtId="0" fontId="13" fillId="0" borderId="22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right" vertical="center" shrinkToFit="1"/>
    </xf>
    <xf numFmtId="49" fontId="0" fillId="0" borderId="0" xfId="62" applyNumberFormat="1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0" fillId="0" borderId="29" xfId="62" applyFont="1" applyBorder="1">
      <alignment/>
      <protection/>
    </xf>
    <xf numFmtId="0" fontId="0" fillId="0" borderId="0" xfId="62" applyFont="1" applyBorder="1">
      <alignment/>
      <protection/>
    </xf>
    <xf numFmtId="20" fontId="0" fillId="0" borderId="0" xfId="62" applyNumberFormat="1" applyFont="1" applyBorder="1" applyAlignment="1">
      <alignment horizontal="center"/>
      <protection/>
    </xf>
    <xf numFmtId="49" fontId="0" fillId="0" borderId="0" xfId="62" applyNumberFormat="1" applyFont="1">
      <alignment/>
      <protection/>
    </xf>
    <xf numFmtId="0" fontId="0" fillId="0" borderId="29" xfId="62" applyFont="1" applyBorder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0" xfId="62" applyFont="1" applyBorder="1" applyAlignment="1">
      <alignment shrinkToFit="1"/>
      <protection/>
    </xf>
    <xf numFmtId="0" fontId="0" fillId="0" borderId="0" xfId="62" applyFont="1" applyBorder="1" applyAlignment="1">
      <alignment horizontal="center" shrinkToFit="1"/>
      <protection/>
    </xf>
    <xf numFmtId="0" fontId="0" fillId="0" borderId="0" xfId="62" applyFont="1" applyBorder="1" applyAlignment="1">
      <alignment horizontal="right" shrinkToFit="1"/>
      <protection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18" fillId="0" borderId="10" xfId="63" applyFont="1" applyBorder="1" applyAlignment="1">
      <alignment horizontal="right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63" applyFont="1" applyBorder="1" applyAlignment="1">
      <alignment vertical="center"/>
      <protection/>
    </xf>
    <xf numFmtId="0" fontId="22" fillId="0" borderId="0" xfId="63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4" fillId="0" borderId="0" xfId="63" applyFont="1" applyBorder="1" applyAlignment="1">
      <alignment vertical="center"/>
      <protection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63" applyFont="1" applyBorder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22" fillId="0" borderId="14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/>
    </xf>
    <xf numFmtId="0" fontId="0" fillId="0" borderId="22" xfId="0" applyBorder="1" applyAlignment="1">
      <alignment vertical="center"/>
    </xf>
    <xf numFmtId="0" fontId="13" fillId="0" borderId="0" xfId="62" applyFont="1">
      <alignment/>
      <protection/>
    </xf>
    <xf numFmtId="0" fontId="0" fillId="0" borderId="0" xfId="62" applyFont="1" applyBorder="1" applyAlignment="1">
      <alignment horizontal="center"/>
      <protection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right" vertical="center" shrinkToFit="1"/>
    </xf>
    <xf numFmtId="0" fontId="13" fillId="0" borderId="37" xfId="0" applyFont="1" applyFill="1" applyBorder="1" applyAlignment="1">
      <alignment horizontal="right" vertical="center" shrinkToFit="1"/>
    </xf>
    <xf numFmtId="0" fontId="13" fillId="0" borderId="35" xfId="0" applyFont="1" applyFill="1" applyBorder="1" applyAlignment="1">
      <alignment horizontal="right" vertical="center" shrinkToFit="1"/>
    </xf>
    <xf numFmtId="0" fontId="13" fillId="34" borderId="40" xfId="0" applyFont="1" applyFill="1" applyBorder="1" applyAlignment="1">
      <alignment horizontal="distributed" vertical="center" shrinkToFit="1"/>
    </xf>
    <xf numFmtId="0" fontId="13" fillId="34" borderId="40" xfId="0" applyFont="1" applyFill="1" applyBorder="1" applyAlignment="1">
      <alignment horizontal="center" vertical="center" shrinkToFit="1"/>
    </xf>
    <xf numFmtId="0" fontId="13" fillId="34" borderId="40" xfId="0" applyFont="1" applyFill="1" applyBorder="1" applyAlignment="1">
      <alignment horizontal="right" vertical="center" shrinkToFit="1"/>
    </xf>
    <xf numFmtId="0" fontId="13" fillId="0" borderId="41" xfId="0" applyFont="1" applyFill="1" applyBorder="1" applyAlignment="1">
      <alignment horizontal="right" vertical="center" shrinkToFit="1"/>
    </xf>
    <xf numFmtId="0" fontId="13" fillId="0" borderId="42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62" applyFill="1" applyBorder="1" applyAlignment="1">
      <alignment/>
      <protection/>
    </xf>
    <xf numFmtId="0" fontId="13" fillId="34" borderId="0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20" fontId="0" fillId="0" borderId="29" xfId="62" applyNumberFormat="1" applyFont="1" applyBorder="1" applyAlignment="1">
      <alignment horizontal="center"/>
      <protection/>
    </xf>
    <xf numFmtId="0" fontId="0" fillId="0" borderId="0" xfId="63" applyNumberFormat="1" applyFont="1" applyFill="1" applyBorder="1" applyAlignment="1">
      <alignment horizontal="center" shrinkToFit="1"/>
      <protection/>
    </xf>
    <xf numFmtId="0" fontId="0" fillId="0" borderId="0" xfId="0" applyBorder="1" applyAlignment="1">
      <alignment horizontal="center" vertical="center"/>
    </xf>
    <xf numFmtId="0" fontId="13" fillId="0" borderId="0" xfId="62" applyBorder="1" applyAlignment="1">
      <alignment/>
      <protection/>
    </xf>
    <xf numFmtId="0" fontId="13" fillId="0" borderId="0" xfId="62" applyAlignment="1">
      <alignment vertical="center" wrapText="1"/>
      <protection/>
    </xf>
    <xf numFmtId="0" fontId="0" fillId="0" borderId="43" xfId="62" applyFont="1" applyBorder="1" applyAlignment="1">
      <alignment horizontal="center"/>
      <protection/>
    </xf>
    <xf numFmtId="0" fontId="0" fillId="0" borderId="43" xfId="63" applyNumberFormat="1" applyFont="1" applyFill="1" applyBorder="1" applyAlignment="1">
      <alignment horizontal="center" shrinkToFit="1"/>
      <protection/>
    </xf>
    <xf numFmtId="0" fontId="0" fillId="0" borderId="3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4" fillId="0" borderId="10" xfId="63" applyFont="1" applyBorder="1" applyAlignment="1">
      <alignment horizontal="center" vertical="center"/>
      <protection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3" fillId="0" borderId="0" xfId="63" applyFont="1" applyBorder="1" applyAlignment="1">
      <alignment horizontal="center" vertical="center"/>
      <protection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0" xfId="63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vertical="center"/>
    </xf>
    <xf numFmtId="194" fontId="0" fillId="0" borderId="10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94" fontId="0" fillId="0" borderId="10" xfId="0" applyNumberForma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0" fillId="0" borderId="57" xfId="62" applyFont="1" applyBorder="1" applyAlignment="1">
      <alignment horizontal="center"/>
      <protection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0" fillId="0" borderId="0" xfId="62" applyFont="1" applyAlignment="1">
      <alignment horizontal="center" shrinkToFit="1"/>
      <protection/>
    </xf>
    <xf numFmtId="0" fontId="0" fillId="0" borderId="29" xfId="62" applyFont="1" applyBorder="1" applyAlignment="1">
      <alignment horizontal="center"/>
      <protection/>
    </xf>
    <xf numFmtId="0" fontId="0" fillId="0" borderId="29" xfId="63" applyNumberFormat="1" applyFont="1" applyFill="1" applyBorder="1" applyAlignment="1">
      <alignment horizontal="center" shrinkToFit="1"/>
      <protection/>
    </xf>
    <xf numFmtId="0" fontId="13" fillId="32" borderId="63" xfId="0" applyFont="1" applyFill="1" applyBorder="1" applyAlignment="1">
      <alignment horizontal="center" vertical="center" shrinkToFit="1"/>
    </xf>
    <xf numFmtId="0" fontId="13" fillId="32" borderId="64" xfId="0" applyFont="1" applyFill="1" applyBorder="1" applyAlignment="1">
      <alignment horizontal="center" vertical="center" shrinkToFit="1"/>
    </xf>
    <xf numFmtId="0" fontId="13" fillId="32" borderId="65" xfId="0" applyFont="1" applyFill="1" applyBorder="1" applyAlignment="1">
      <alignment horizontal="center" vertical="center" shrinkToFit="1"/>
    </xf>
    <xf numFmtId="20" fontId="0" fillId="0" borderId="29" xfId="62" applyNumberFormat="1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13" fillId="0" borderId="66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3" fillId="32" borderId="25" xfId="0" applyFont="1" applyFill="1" applyBorder="1" applyAlignment="1">
      <alignment horizontal="distributed" vertical="center" shrinkToFit="1"/>
    </xf>
    <xf numFmtId="0" fontId="13" fillId="32" borderId="12" xfId="0" applyFont="1" applyFill="1" applyBorder="1" applyAlignment="1">
      <alignment horizontal="distributed" vertical="center" shrinkToFit="1"/>
    </xf>
    <xf numFmtId="0" fontId="13" fillId="32" borderId="23" xfId="0" applyFont="1" applyFill="1" applyBorder="1" applyAlignment="1">
      <alignment horizontal="distributed" vertical="center" shrinkToFit="1"/>
    </xf>
    <xf numFmtId="0" fontId="14" fillId="32" borderId="15" xfId="0" applyFont="1" applyFill="1" applyBorder="1" applyAlignment="1">
      <alignment horizontal="center" vertical="center" shrinkToFit="1"/>
    </xf>
    <xf numFmtId="0" fontId="14" fillId="32" borderId="69" xfId="0" applyFont="1" applyFill="1" applyBorder="1" applyAlignment="1">
      <alignment horizontal="center" vertical="center" shrinkToFit="1"/>
    </xf>
    <xf numFmtId="0" fontId="14" fillId="32" borderId="70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3" fillId="0" borderId="72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13" fillId="0" borderId="74" xfId="0" applyFont="1" applyFill="1" applyBorder="1" applyAlignment="1">
      <alignment horizontal="center" vertical="center" shrinkToFit="1"/>
    </xf>
    <xf numFmtId="0" fontId="0" fillId="0" borderId="0" xfId="62" applyFont="1" applyAlignment="1">
      <alignment horizontal="center"/>
      <protection/>
    </xf>
    <xf numFmtId="0" fontId="0" fillId="0" borderId="29" xfId="62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13" fillId="0" borderId="0" xfId="62" applyAlignment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75" xfId="0" applyFont="1" applyFill="1" applyBorder="1" applyAlignment="1" applyProtection="1">
      <alignment horizontal="center" vertical="center" shrinkToFit="1"/>
      <protection locked="0"/>
    </xf>
    <xf numFmtId="0" fontId="13" fillId="32" borderId="39" xfId="0" applyFont="1" applyFill="1" applyBorder="1" applyAlignment="1">
      <alignment horizontal="distributed" vertical="center" shrinkToFit="1"/>
    </xf>
    <xf numFmtId="0" fontId="13" fillId="32" borderId="13" xfId="0" applyFont="1" applyFill="1" applyBorder="1" applyAlignment="1">
      <alignment horizontal="distributed" vertical="center" shrinkToFit="1"/>
    </xf>
    <xf numFmtId="0" fontId="13" fillId="32" borderId="36" xfId="0" applyFont="1" applyFill="1" applyBorder="1" applyAlignment="1">
      <alignment horizontal="distributed" vertical="center" shrinkToFit="1"/>
    </xf>
    <xf numFmtId="0" fontId="13" fillId="32" borderId="16" xfId="0" applyFont="1" applyFill="1" applyBorder="1" applyAlignment="1">
      <alignment horizontal="center" vertical="center" shrinkToFit="1"/>
    </xf>
    <xf numFmtId="0" fontId="13" fillId="32" borderId="69" xfId="0" applyFont="1" applyFill="1" applyBorder="1" applyAlignment="1">
      <alignment horizontal="center" vertical="center" shrinkToFit="1"/>
    </xf>
    <xf numFmtId="0" fontId="13" fillId="32" borderId="70" xfId="0" applyFont="1" applyFill="1" applyBorder="1" applyAlignment="1">
      <alignment horizontal="center" vertical="center" shrinkToFit="1"/>
    </xf>
    <xf numFmtId="0" fontId="25" fillId="0" borderId="0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62" applyFont="1" applyBorder="1" applyAlignment="1">
      <alignment horizontal="center" shrinkToFit="1"/>
      <protection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76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77" xfId="0" applyFont="1" applyFill="1" applyBorder="1" applyAlignment="1" applyProtection="1">
      <alignment horizontal="center" vertical="center" shrinkToFit="1"/>
      <protection locked="0"/>
    </xf>
    <xf numFmtId="0" fontId="13" fillId="32" borderId="15" xfId="0" applyFont="1" applyFill="1" applyBorder="1" applyAlignment="1">
      <alignment horizontal="center" vertical="center" shrinkToFit="1"/>
    </xf>
    <xf numFmtId="0" fontId="13" fillId="32" borderId="78" xfId="0" applyFont="1" applyFill="1" applyBorder="1" applyAlignment="1">
      <alignment horizontal="center" vertical="center" shrinkToFit="1"/>
    </xf>
    <xf numFmtId="0" fontId="13" fillId="0" borderId="79" xfId="0" applyFont="1" applyFill="1" applyBorder="1" applyAlignment="1">
      <alignment horizontal="center" vertical="center" shrinkToFit="1"/>
    </xf>
    <xf numFmtId="0" fontId="13" fillId="0" borderId="80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center" vertical="center" shrinkToFit="1"/>
    </xf>
    <xf numFmtId="0" fontId="13" fillId="0" borderId="0" xfId="62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6" fillId="0" borderId="0" xfId="62" applyFont="1" applyBorder="1" applyAlignment="1">
      <alignment horizontal="center" vertical="center"/>
      <protection/>
    </xf>
    <xf numFmtId="0" fontId="26" fillId="0" borderId="27" xfId="62" applyFont="1" applyBorder="1" applyAlignment="1">
      <alignment horizontal="center" vertical="center"/>
      <protection/>
    </xf>
    <xf numFmtId="201" fontId="17" fillId="0" borderId="0" xfId="62" applyNumberFormat="1" applyFont="1" applyAlignment="1">
      <alignment horizontal="center"/>
      <protection/>
    </xf>
    <xf numFmtId="0" fontId="13" fillId="32" borderId="82" xfId="0" applyFont="1" applyFill="1" applyBorder="1" applyAlignment="1">
      <alignment horizontal="distributed" vertical="center" shrinkToFit="1"/>
    </xf>
    <xf numFmtId="0" fontId="13" fillId="32" borderId="27" xfId="0" applyFont="1" applyFill="1" applyBorder="1" applyAlignment="1">
      <alignment horizontal="distributed" vertical="center" shrinkToFit="1"/>
    </xf>
    <xf numFmtId="0" fontId="13" fillId="32" borderId="28" xfId="0" applyFont="1" applyFill="1" applyBorder="1" applyAlignment="1">
      <alignment horizontal="distributed" vertical="center" shrinkToFit="1"/>
    </xf>
    <xf numFmtId="0" fontId="44" fillId="0" borderId="0" xfId="62" applyFont="1" applyAlignment="1">
      <alignment vertical="top" wrapText="1"/>
      <protection/>
    </xf>
    <xf numFmtId="0" fontId="44" fillId="0" borderId="0" xfId="0" applyFont="1" applyAlignment="1">
      <alignment vertical="top" wrapText="1"/>
    </xf>
    <xf numFmtId="0" fontId="44" fillId="0" borderId="0" xfId="62" applyFont="1" applyAlignment="1">
      <alignment vertical="top" wrapText="1"/>
      <protection/>
    </xf>
    <xf numFmtId="0" fontId="44" fillId="0" borderId="0" xfId="0" applyFont="1" applyAlignment="1">
      <alignment vertical="top" wrapText="1"/>
    </xf>
    <xf numFmtId="0" fontId="44" fillId="0" borderId="0" xfId="62" applyFont="1">
      <alignment/>
      <protection/>
    </xf>
    <xf numFmtId="201" fontId="45" fillId="0" borderId="0" xfId="62" applyNumberFormat="1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Book1_1" xfId="62"/>
    <cellStyle name="標準_記録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38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191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182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182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13</xdr:row>
      <xdr:rowOff>19050</xdr:rowOff>
    </xdr:from>
    <xdr:to>
      <xdr:col>13</xdr:col>
      <xdr:colOff>47625</xdr:colOff>
      <xdr:row>21</xdr:row>
      <xdr:rowOff>9525</xdr:rowOff>
    </xdr:to>
    <xdr:sp>
      <xdr:nvSpPr>
        <xdr:cNvPr id="1" name="AutoShape 50"/>
        <xdr:cNvSpPr>
          <a:spLocks/>
        </xdr:cNvSpPr>
      </xdr:nvSpPr>
      <xdr:spPr>
        <a:xfrm>
          <a:off x="2705100" y="3009900"/>
          <a:ext cx="152400" cy="1400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"/>
  <sheetViews>
    <sheetView zoomScalePageLayoutView="0" workbookViewId="0" topLeftCell="A1">
      <selection activeCell="T11" sqref="T11:T12"/>
    </sheetView>
  </sheetViews>
  <sheetFormatPr defaultColWidth="9.00390625" defaultRowHeight="13.5"/>
  <cols>
    <col min="1" max="44" width="2.625" style="0" customWidth="1"/>
  </cols>
  <sheetData>
    <row r="1" ht="13.5">
      <c r="A1" t="s">
        <v>40</v>
      </c>
    </row>
    <row r="2" spans="3:30" ht="13.5">
      <c r="C2" s="115" t="s">
        <v>51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</row>
    <row r="3" spans="16:21" ht="13.5">
      <c r="P3" t="s">
        <v>50</v>
      </c>
      <c r="U3" t="s">
        <v>50</v>
      </c>
    </row>
    <row r="4" spans="1:31" ht="38.25" customHeight="1">
      <c r="A4" s="85">
        <v>2</v>
      </c>
      <c r="B4" s="118" t="s">
        <v>52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20"/>
      <c r="R4" s="85">
        <v>3</v>
      </c>
      <c r="S4" s="118" t="s">
        <v>53</v>
      </c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6:14" ht="13.5">
      <c r="F5" t="s">
        <v>50</v>
      </c>
      <c r="N5" t="s">
        <v>50</v>
      </c>
    </row>
    <row r="6" spans="1:27" ht="13.5">
      <c r="A6" s="86">
        <v>4</v>
      </c>
      <c r="B6" s="116" t="s">
        <v>49</v>
      </c>
      <c r="C6" s="116"/>
      <c r="D6" s="116"/>
      <c r="E6" s="116"/>
      <c r="F6" s="116"/>
      <c r="G6" s="116"/>
      <c r="H6" s="116"/>
      <c r="I6" s="116"/>
      <c r="J6" s="116"/>
      <c r="K6" s="117"/>
      <c r="M6" s="86">
        <v>5</v>
      </c>
      <c r="N6" s="118" t="s">
        <v>54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</row>
  </sheetData>
  <sheetProtection/>
  <mergeCells count="5">
    <mergeCell ref="C2:AD2"/>
    <mergeCell ref="B6:K6"/>
    <mergeCell ref="S4:AE4"/>
    <mergeCell ref="N6:AA6"/>
    <mergeCell ref="B4:P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24">
      <selection activeCell="O37" sqref="O37"/>
    </sheetView>
  </sheetViews>
  <sheetFormatPr defaultColWidth="9.00390625" defaultRowHeight="13.5"/>
  <cols>
    <col min="1" max="3" width="8.625" style="0" customWidth="1"/>
    <col min="4" max="5" width="6.625" style="0" customWidth="1"/>
    <col min="6" max="6" width="5.625" style="0" customWidth="1"/>
    <col min="7" max="8" width="6.625" style="0" customWidth="1"/>
    <col min="9" max="11" width="8.625" style="0" customWidth="1"/>
    <col min="12" max="12" width="3.25390625" style="0" customWidth="1"/>
  </cols>
  <sheetData>
    <row r="1" spans="1:26" s="71" customFormat="1" ht="14.25">
      <c r="A1" s="68" t="s">
        <v>0</v>
      </c>
      <c r="B1" s="69"/>
      <c r="C1" s="70"/>
      <c r="D1" s="70"/>
      <c r="F1" s="70"/>
      <c r="X1" s="70"/>
      <c r="Y1" s="70"/>
      <c r="Z1" s="70"/>
    </row>
    <row r="2" spans="2:26" s="71" customFormat="1" ht="13.5">
      <c r="B2" s="70"/>
      <c r="C2" s="70"/>
      <c r="D2" s="70"/>
      <c r="F2" s="70"/>
      <c r="X2" s="70"/>
      <c r="Y2" s="70"/>
      <c r="Z2" s="70"/>
    </row>
    <row r="3" spans="1:11" s="71" customFormat="1" ht="25.5" customHeight="1">
      <c r="A3" s="130" t="s">
        <v>130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2:5" s="71" customFormat="1" ht="18.75">
      <c r="B4" s="72"/>
      <c r="E4" s="73" t="s">
        <v>20</v>
      </c>
    </row>
    <row r="5" spans="1:11" s="71" customFormat="1" ht="25.5" customHeight="1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="71" customFormat="1" ht="15" customHeight="1">
      <c r="B6" s="72"/>
    </row>
    <row r="7" spans="1:11" s="74" customFormat="1" ht="21" customHeight="1" thickBot="1">
      <c r="A7" s="64" t="s">
        <v>1</v>
      </c>
      <c r="B7" s="65">
        <v>1</v>
      </c>
      <c r="C7" s="66" t="s">
        <v>2</v>
      </c>
      <c r="D7" s="5" t="s">
        <v>65</v>
      </c>
      <c r="E7" s="75"/>
      <c r="F7" s="70"/>
      <c r="G7" s="75" t="s">
        <v>3</v>
      </c>
      <c r="H7" s="138">
        <v>40775</v>
      </c>
      <c r="I7" s="138"/>
      <c r="J7" s="138"/>
      <c r="K7" s="138"/>
    </row>
    <row r="8" spans="8:11" s="74" customFormat="1" ht="14.25" thickTop="1">
      <c r="H8" s="62"/>
      <c r="I8" s="62"/>
      <c r="J8" s="62"/>
      <c r="K8" s="62"/>
    </row>
    <row r="9" spans="7:11" s="74" customFormat="1" ht="22.5" customHeight="1" thickBot="1">
      <c r="G9" s="76" t="s">
        <v>4</v>
      </c>
      <c r="H9" s="121" t="s">
        <v>128</v>
      </c>
      <c r="I9" s="121"/>
      <c r="J9" s="121"/>
      <c r="K9" s="121"/>
    </row>
    <row r="10" spans="1:11" s="74" customFormat="1" ht="14.25" thickTop="1">
      <c r="A10" s="77"/>
      <c r="B10" s="77"/>
      <c r="G10" s="78"/>
      <c r="H10" s="78"/>
      <c r="I10" s="78"/>
      <c r="J10" s="78"/>
      <c r="K10" s="78"/>
    </row>
    <row r="11" spans="1:11" s="74" customFormat="1" ht="25.5" customHeight="1" thickBot="1">
      <c r="A11" s="71"/>
      <c r="G11" s="136" t="s">
        <v>16</v>
      </c>
      <c r="H11" s="136"/>
      <c r="I11" s="135" t="s">
        <v>23</v>
      </c>
      <c r="J11" s="135"/>
      <c r="K11" s="135"/>
    </row>
    <row r="12" ht="27" customHeight="1" thickTop="1">
      <c r="A12" t="s">
        <v>55</v>
      </c>
    </row>
    <row r="13" spans="1:11" ht="24.75" customHeight="1">
      <c r="A13" s="131" t="s">
        <v>108</v>
      </c>
      <c r="B13" s="132"/>
      <c r="C13" s="132"/>
      <c r="D13" s="122">
        <f>IF(E13="","",SUM(E13:E14))</f>
        <v>5</v>
      </c>
      <c r="E13" s="82">
        <v>4</v>
      </c>
      <c r="F13" s="83" t="s">
        <v>41</v>
      </c>
      <c r="G13" s="84">
        <v>0</v>
      </c>
      <c r="H13" s="122">
        <f>IF(E13="","",SUM(G13:G14))</f>
        <v>1</v>
      </c>
      <c r="I13" s="124" t="s">
        <v>129</v>
      </c>
      <c r="J13" s="124"/>
      <c r="K13" s="125"/>
    </row>
    <row r="14" spans="1:11" ht="24.75" customHeight="1">
      <c r="A14" s="133"/>
      <c r="B14" s="134"/>
      <c r="C14" s="134"/>
      <c r="D14" s="123" t="str">
        <f>IF(G12=0,"　",IF(F12=J12,1,IF(F12&gt;J12,3,0)))</f>
        <v>　</v>
      </c>
      <c r="E14" s="60">
        <v>1</v>
      </c>
      <c r="F14" s="8" t="s">
        <v>42</v>
      </c>
      <c r="G14" s="61">
        <v>1</v>
      </c>
      <c r="H14" s="123" t="str">
        <f>IF(K12=0,"　",IF(J12=L12,1,IF(J12&gt;L12,3,0)))</f>
        <v>　</v>
      </c>
      <c r="I14" s="126"/>
      <c r="J14" s="126"/>
      <c r="K14" s="127"/>
    </row>
    <row r="15" spans="1:11" ht="24.75" customHeight="1">
      <c r="A15" s="12" t="s">
        <v>5</v>
      </c>
      <c r="B15" s="116">
        <f>IF(E13="","",IF(D13=H13,1,IF(D13&gt;H13,3,0)))</f>
        <v>3</v>
      </c>
      <c r="C15" s="116"/>
      <c r="D15" s="17"/>
      <c r="E15" s="17"/>
      <c r="F15" s="17"/>
      <c r="G15" s="17"/>
      <c r="H15" s="17"/>
      <c r="I15" s="9" t="s">
        <v>5</v>
      </c>
      <c r="J15" s="116">
        <f>IF(E13="","",IF(D13=H13,1,IF(H13&gt;D13,3,0)))</f>
        <v>0</v>
      </c>
      <c r="K15" s="116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24.75" customHeight="1">
      <c r="A17" t="s">
        <v>56</v>
      </c>
    </row>
    <row r="18" spans="1:11" ht="24.75" customHeight="1">
      <c r="A18" s="139" t="s">
        <v>22</v>
      </c>
      <c r="B18" s="124"/>
      <c r="C18" s="140"/>
      <c r="D18" s="128">
        <f>IF(E18="","",SUM(E18:E19))</f>
        <v>8</v>
      </c>
      <c r="E18" s="82">
        <v>4</v>
      </c>
      <c r="F18" s="83" t="s">
        <v>41</v>
      </c>
      <c r="G18" s="84">
        <v>1</v>
      </c>
      <c r="H18" s="122">
        <f>IF(E18="","",SUM(G18:G19))</f>
        <v>2</v>
      </c>
      <c r="I18" s="124" t="s">
        <v>21</v>
      </c>
      <c r="J18" s="124"/>
      <c r="K18" s="125"/>
    </row>
    <row r="19" spans="1:11" ht="24.75" customHeight="1">
      <c r="A19" s="141"/>
      <c r="B19" s="126"/>
      <c r="C19" s="142"/>
      <c r="D19" s="129" t="str">
        <f>IF(G17=0,"　",IF(F17=J17,1,IF(F17&gt;J17,3,0)))</f>
        <v>　</v>
      </c>
      <c r="E19" s="60">
        <v>4</v>
      </c>
      <c r="F19" s="8" t="s">
        <v>42</v>
      </c>
      <c r="G19" s="61">
        <v>1</v>
      </c>
      <c r="H19" s="123" t="str">
        <f>IF(K17=0,"　",IF(J17=L17,1,IF(J17&gt;L17,3,0)))</f>
        <v>　</v>
      </c>
      <c r="I19" s="126"/>
      <c r="J19" s="126"/>
      <c r="K19" s="127"/>
    </row>
    <row r="20" spans="1:11" ht="24.75" customHeight="1">
      <c r="A20" s="12" t="s">
        <v>5</v>
      </c>
      <c r="B20" s="116">
        <f>IF(E18="","",IF(D18=H18,1,IF(D18&gt;H18,3,0)))</f>
        <v>3</v>
      </c>
      <c r="C20" s="116"/>
      <c r="D20" s="17"/>
      <c r="E20" s="17"/>
      <c r="F20" s="17"/>
      <c r="G20" s="17"/>
      <c r="H20" s="17"/>
      <c r="I20" s="9" t="s">
        <v>5</v>
      </c>
      <c r="J20" s="116">
        <f>IF(E18="","",IF(D18=H18,1,IF(H18&gt;D18,3,0)))</f>
        <v>0</v>
      </c>
      <c r="K20" s="116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24.75" customHeight="1">
      <c r="A22" t="s">
        <v>57</v>
      </c>
    </row>
    <row r="23" spans="1:11" ht="24.75" customHeight="1">
      <c r="A23" s="131" t="s">
        <v>108</v>
      </c>
      <c r="B23" s="132"/>
      <c r="C23" s="132"/>
      <c r="D23" s="122">
        <f>IF(E23="","",SUM(E23:E24))</f>
        <v>1</v>
      </c>
      <c r="E23" s="82">
        <v>0</v>
      </c>
      <c r="F23" s="83" t="s">
        <v>41</v>
      </c>
      <c r="G23" s="84">
        <v>1</v>
      </c>
      <c r="H23" s="122">
        <f>IF(E23="","",SUM(G23:G24))</f>
        <v>2</v>
      </c>
      <c r="I23" s="145" t="s">
        <v>22</v>
      </c>
      <c r="J23" s="132"/>
      <c r="K23" s="146"/>
    </row>
    <row r="24" spans="1:11" ht="24.75" customHeight="1">
      <c r="A24" s="133"/>
      <c r="B24" s="134"/>
      <c r="C24" s="134"/>
      <c r="D24" s="123" t="str">
        <f>IF(G22=0,"　",IF(F22=J22,1,IF(F22&gt;J22,3,0)))</f>
        <v>　</v>
      </c>
      <c r="E24" s="60">
        <v>1</v>
      </c>
      <c r="F24" s="8" t="s">
        <v>42</v>
      </c>
      <c r="G24" s="61">
        <v>1</v>
      </c>
      <c r="H24" s="123" t="str">
        <f>IF(K22=0,"　",IF(J22=L22,1,IF(J22&gt;L22,3,0)))</f>
        <v>　</v>
      </c>
      <c r="I24" s="147"/>
      <c r="J24" s="134"/>
      <c r="K24" s="148"/>
    </row>
    <row r="25" spans="1:11" ht="24.75" customHeight="1">
      <c r="A25" s="12" t="s">
        <v>5</v>
      </c>
      <c r="B25" s="116">
        <f>IF(E23="","",IF(D23=H23,1,IF(D23&gt;H23,3,0)))</f>
        <v>0</v>
      </c>
      <c r="C25" s="116"/>
      <c r="D25" s="17"/>
      <c r="E25" s="17"/>
      <c r="F25" s="17"/>
      <c r="G25" s="17"/>
      <c r="H25" s="17"/>
      <c r="I25" s="9" t="s">
        <v>5</v>
      </c>
      <c r="J25" s="116">
        <f>IF(E23="","",IF(D23=H23,1,IF(H23&gt;D23,3,0)))</f>
        <v>3</v>
      </c>
      <c r="K25" s="116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24.75" customHeight="1">
      <c r="A27" t="s">
        <v>58</v>
      </c>
    </row>
    <row r="28" spans="1:11" ht="24.75" customHeight="1">
      <c r="A28" s="139" t="s">
        <v>121</v>
      </c>
      <c r="B28" s="124"/>
      <c r="C28" s="140"/>
      <c r="D28" s="128">
        <f>IF(E28="","",SUM(E28:E29))</f>
        <v>5</v>
      </c>
      <c r="E28" s="82">
        <v>3</v>
      </c>
      <c r="F28" s="83" t="s">
        <v>41</v>
      </c>
      <c r="G28" s="84">
        <v>1</v>
      </c>
      <c r="H28" s="122">
        <f>IF(E28="","",SUM(G28:G29))</f>
        <v>3</v>
      </c>
      <c r="I28" s="124" t="s">
        <v>21</v>
      </c>
      <c r="J28" s="124"/>
      <c r="K28" s="125"/>
    </row>
    <row r="29" spans="1:11" ht="24.75" customHeight="1">
      <c r="A29" s="141"/>
      <c r="B29" s="126"/>
      <c r="C29" s="142"/>
      <c r="D29" s="129" t="str">
        <f>IF(G27=0,"　",IF(F27=J27,1,IF(F27&gt;J27,3,0)))</f>
        <v>　</v>
      </c>
      <c r="E29" s="60">
        <v>2</v>
      </c>
      <c r="F29" s="8" t="s">
        <v>42</v>
      </c>
      <c r="G29" s="61">
        <v>2</v>
      </c>
      <c r="H29" s="123" t="str">
        <f>IF(K27=0,"　",IF(J27=L27,1,IF(J27&gt;L27,3,0)))</f>
        <v>　</v>
      </c>
      <c r="I29" s="126"/>
      <c r="J29" s="126"/>
      <c r="K29" s="127"/>
    </row>
    <row r="30" spans="1:11" ht="24.75" customHeight="1">
      <c r="A30" s="12" t="s">
        <v>5</v>
      </c>
      <c r="B30" s="116">
        <f>IF(E28="","",IF(D28=H28,1,IF(D28&gt;H28,3,0)))</f>
        <v>3</v>
      </c>
      <c r="C30" s="116"/>
      <c r="D30" s="17"/>
      <c r="E30" s="17"/>
      <c r="F30" s="17"/>
      <c r="G30" s="17"/>
      <c r="H30" s="17"/>
      <c r="I30" s="9" t="s">
        <v>5</v>
      </c>
      <c r="J30" s="116">
        <f>IF(E28="","",IF(D28=H28,1,IF(H28&gt;D28,3,0)))</f>
        <v>0</v>
      </c>
      <c r="K30" s="116"/>
    </row>
    <row r="31" s="1" customFormat="1" ht="13.5">
      <c r="C31" s="13"/>
    </row>
    <row r="32" ht="24.75" customHeight="1">
      <c r="A32" t="s">
        <v>63</v>
      </c>
    </row>
    <row r="33" spans="1:11" ht="24.75" customHeight="1">
      <c r="A33" s="131" t="s">
        <v>108</v>
      </c>
      <c r="B33" s="132"/>
      <c r="C33" s="132"/>
      <c r="D33" s="122">
        <f>IF(E33="","",SUM(E33:E34))</f>
        <v>5</v>
      </c>
      <c r="E33" s="82">
        <v>1</v>
      </c>
      <c r="F33" s="83" t="s">
        <v>41</v>
      </c>
      <c r="G33" s="84">
        <v>0</v>
      </c>
      <c r="H33" s="122">
        <f>IF(E33="","",SUM(G33:G34))</f>
        <v>0</v>
      </c>
      <c r="I33" s="124" t="s">
        <v>21</v>
      </c>
      <c r="J33" s="124"/>
      <c r="K33" s="125"/>
    </row>
    <row r="34" spans="1:11" ht="24.75" customHeight="1">
      <c r="A34" s="133"/>
      <c r="B34" s="134"/>
      <c r="C34" s="134"/>
      <c r="D34" s="123" t="str">
        <f>IF(G32=0,"　",IF(F32=J32,1,IF(F32&gt;J32,3,0)))</f>
        <v>　</v>
      </c>
      <c r="E34" s="60">
        <v>4</v>
      </c>
      <c r="F34" s="8" t="s">
        <v>42</v>
      </c>
      <c r="G34" s="61">
        <v>0</v>
      </c>
      <c r="H34" s="123" t="str">
        <f>IF(K32=0,"　",IF(J32=L32,1,IF(J32&gt;L32,3,0)))</f>
        <v>　</v>
      </c>
      <c r="I34" s="126"/>
      <c r="J34" s="126"/>
      <c r="K34" s="127"/>
    </row>
    <row r="35" spans="1:11" ht="24.75" customHeight="1">
      <c r="A35" s="12" t="s">
        <v>5</v>
      </c>
      <c r="B35" s="116">
        <f>IF(E33="","",IF(D33=H33,1,IF(D33&gt;H33,3,0)))</f>
        <v>3</v>
      </c>
      <c r="C35" s="116"/>
      <c r="D35" s="17"/>
      <c r="E35" s="17"/>
      <c r="F35" s="17"/>
      <c r="G35" s="17"/>
      <c r="H35" s="17"/>
      <c r="I35" s="9" t="s">
        <v>5</v>
      </c>
      <c r="J35" s="116">
        <f>IF(E33="","",IF(D33=H33,1,IF(H33&gt;D33,3,0)))</f>
        <v>0</v>
      </c>
      <c r="K35" s="116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24.75" customHeight="1">
      <c r="A37" t="s">
        <v>64</v>
      </c>
    </row>
    <row r="38" spans="1:11" ht="24.75" customHeight="1">
      <c r="A38" s="139" t="s">
        <v>121</v>
      </c>
      <c r="B38" s="124"/>
      <c r="C38" s="140"/>
      <c r="D38" s="128">
        <f>IF(E38="","",SUM(E38:E39))</f>
        <v>1</v>
      </c>
      <c r="E38" s="82">
        <v>0</v>
      </c>
      <c r="F38" s="83" t="s">
        <v>41</v>
      </c>
      <c r="G38" s="84">
        <v>2</v>
      </c>
      <c r="H38" s="143">
        <f>IF(E38="","",SUM(G38:G39))</f>
        <v>2</v>
      </c>
      <c r="I38" s="145" t="s">
        <v>22</v>
      </c>
      <c r="J38" s="132"/>
      <c r="K38" s="146"/>
    </row>
    <row r="39" spans="1:11" ht="24.75" customHeight="1">
      <c r="A39" s="141"/>
      <c r="B39" s="126"/>
      <c r="C39" s="142"/>
      <c r="D39" s="129" t="str">
        <f>IF(G37=0,"　",IF(F37=J37,1,IF(F37&gt;J37,3,0)))</f>
        <v>　</v>
      </c>
      <c r="E39" s="60">
        <v>1</v>
      </c>
      <c r="F39" s="8" t="s">
        <v>42</v>
      </c>
      <c r="G39" s="61">
        <v>0</v>
      </c>
      <c r="H39" s="144" t="str">
        <f>IF(K37=0,"　",IF(J37=L37,1,IF(J37&gt;L37,3,0)))</f>
        <v>　</v>
      </c>
      <c r="I39" s="147"/>
      <c r="J39" s="134"/>
      <c r="K39" s="148"/>
    </row>
    <row r="40" spans="1:11" ht="24.75" customHeight="1">
      <c r="A40" s="12" t="s">
        <v>5</v>
      </c>
      <c r="B40" s="116">
        <f>IF(E38="","",IF(D38=H38,1,IF(D38&gt;H38,3,0)))</f>
        <v>0</v>
      </c>
      <c r="C40" s="116"/>
      <c r="D40" s="17"/>
      <c r="E40" s="17"/>
      <c r="F40" s="17"/>
      <c r="G40" s="17"/>
      <c r="H40" s="17"/>
      <c r="I40" s="9" t="s">
        <v>5</v>
      </c>
      <c r="J40" s="116">
        <f>IF(E38="","",IF(D38=H38,1,IF(H38&gt;D38,3,0)))</f>
        <v>3</v>
      </c>
      <c r="K40" s="116"/>
    </row>
    <row r="41" s="1" customFormat="1" ht="13.5">
      <c r="C41" s="13"/>
    </row>
    <row r="42" spans="1:3" s="1" customFormat="1" ht="21" customHeight="1">
      <c r="A42" s="1" t="s">
        <v>47</v>
      </c>
      <c r="C42" s="13"/>
    </row>
    <row r="43" s="1" customFormat="1" ht="13.5">
      <c r="C43" s="13"/>
    </row>
    <row r="44" spans="4:10" s="62" customFormat="1" ht="14.25">
      <c r="D44" s="63" t="s">
        <v>6</v>
      </c>
      <c r="F44" s="63"/>
      <c r="G44" s="10" t="s">
        <v>7</v>
      </c>
      <c r="J44" s="63" t="s">
        <v>43</v>
      </c>
    </row>
    <row r="45" spans="7:10" s="62" customFormat="1" ht="14.25">
      <c r="G45" s="10" t="s">
        <v>9</v>
      </c>
      <c r="J45" s="63" t="s">
        <v>44</v>
      </c>
    </row>
    <row r="46" spans="7:10" s="62" customFormat="1" ht="13.5">
      <c r="G46" t="s">
        <v>11</v>
      </c>
      <c r="J46" s="62" t="s">
        <v>45</v>
      </c>
    </row>
    <row r="47" spans="7:10" s="62" customFormat="1" ht="14.25">
      <c r="G47" s="10" t="s">
        <v>13</v>
      </c>
      <c r="J47" s="63" t="s">
        <v>46</v>
      </c>
    </row>
  </sheetData>
  <sheetProtection/>
  <mergeCells count="42">
    <mergeCell ref="A28:C29"/>
    <mergeCell ref="J20:K20"/>
    <mergeCell ref="J30:K30"/>
    <mergeCell ref="H33:H34"/>
    <mergeCell ref="I33:K34"/>
    <mergeCell ref="B30:C30"/>
    <mergeCell ref="A33:C34"/>
    <mergeCell ref="D33:D34"/>
    <mergeCell ref="B25:C25"/>
    <mergeCell ref="J25:K25"/>
    <mergeCell ref="A18:C19"/>
    <mergeCell ref="D18:D19"/>
    <mergeCell ref="I23:K24"/>
    <mergeCell ref="H23:H24"/>
    <mergeCell ref="A23:C24"/>
    <mergeCell ref="B20:C20"/>
    <mergeCell ref="D23:D24"/>
    <mergeCell ref="B40:C40"/>
    <mergeCell ref="J40:K40"/>
    <mergeCell ref="B35:C35"/>
    <mergeCell ref="J35:K35"/>
    <mergeCell ref="A38:C39"/>
    <mergeCell ref="D38:D39"/>
    <mergeCell ref="H38:H39"/>
    <mergeCell ref="I38:K39"/>
    <mergeCell ref="G11:H11"/>
    <mergeCell ref="A5:K5"/>
    <mergeCell ref="H7:K7"/>
    <mergeCell ref="D13:D14"/>
    <mergeCell ref="H13:H14"/>
    <mergeCell ref="B15:C15"/>
    <mergeCell ref="J15:K15"/>
    <mergeCell ref="H9:K9"/>
    <mergeCell ref="H18:H19"/>
    <mergeCell ref="I28:K29"/>
    <mergeCell ref="D28:D29"/>
    <mergeCell ref="H28:H29"/>
    <mergeCell ref="A3:K3"/>
    <mergeCell ref="I13:K14"/>
    <mergeCell ref="I18:K19"/>
    <mergeCell ref="A13:C14"/>
    <mergeCell ref="I11:K11"/>
  </mergeCells>
  <printOptions/>
  <pageMargins left="0.94" right="0.38" top="0.24" bottom="0.23" header="0.2755905511811024" footer="0.2755905511811024"/>
  <pageSetup fitToHeight="1" fitToWidth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A1">
      <selection activeCell="O17" sqref="O17"/>
    </sheetView>
  </sheetViews>
  <sheetFormatPr defaultColWidth="9.00390625" defaultRowHeight="13.5"/>
  <cols>
    <col min="1" max="3" width="8.625" style="0" customWidth="1"/>
    <col min="4" max="5" width="6.625" style="0" customWidth="1"/>
    <col min="6" max="6" width="5.625" style="0" customWidth="1"/>
    <col min="7" max="8" width="6.625" style="0" customWidth="1"/>
    <col min="9" max="11" width="8.625" style="0" customWidth="1"/>
  </cols>
  <sheetData>
    <row r="1" spans="1:28" s="19" customFormat="1" ht="13.5">
      <c r="A1" s="67" t="s">
        <v>0</v>
      </c>
      <c r="B1" s="2"/>
      <c r="C1" s="2"/>
      <c r="D1" s="2"/>
      <c r="F1" s="2"/>
      <c r="Z1" s="2"/>
      <c r="AA1" s="2"/>
      <c r="AB1" s="2"/>
    </row>
    <row r="2" spans="2:28" s="19" customFormat="1" ht="13.5">
      <c r="B2" s="2"/>
      <c r="C2" s="2"/>
      <c r="D2" s="2"/>
      <c r="F2" s="2"/>
      <c r="Z2" s="2"/>
      <c r="AA2" s="2"/>
      <c r="AB2" s="2"/>
    </row>
    <row r="3" spans="1:11" s="19" customFormat="1" ht="25.5" customHeight="1">
      <c r="A3" s="130" t="str">
        <f>'第1節　予選Ａｸﾞﾙーﾌﾟ'!$A$3</f>
        <v>平成２３年度　福井県クラブユースサッカー選手権（Ｕ－１４)大会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2:5" s="19" customFormat="1" ht="13.5">
      <c r="B4" s="79"/>
      <c r="E4" s="80" t="s">
        <v>20</v>
      </c>
    </row>
    <row r="5" spans="1:11" s="19" customFormat="1" ht="25.5" customHeight="1">
      <c r="A5" s="137" t="str">
        <f>'第1節　予選Ａｸﾞﾙーﾌﾟ'!$A$5</f>
        <v>第２３回北信越クラブユースサッカー選手権（U-14)大会　福井県予選　結果報告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="19" customFormat="1" ht="13.5">
      <c r="B6" s="2"/>
    </row>
    <row r="7" spans="1:11" s="62" customFormat="1" ht="21" customHeight="1" thickBot="1">
      <c r="A7" s="4" t="s">
        <v>1</v>
      </c>
      <c r="B7" s="11">
        <v>1</v>
      </c>
      <c r="C7" s="5" t="s">
        <v>2</v>
      </c>
      <c r="D7" s="5" t="s">
        <v>66</v>
      </c>
      <c r="E7" s="81"/>
      <c r="F7" s="2"/>
      <c r="G7" s="81" t="s">
        <v>3</v>
      </c>
      <c r="H7" s="138">
        <v>40775</v>
      </c>
      <c r="I7" s="138"/>
      <c r="J7" s="138"/>
      <c r="K7" s="138"/>
    </row>
    <row r="8" s="62" customFormat="1" ht="14.25" thickTop="1"/>
    <row r="9" spans="7:11" s="62" customFormat="1" ht="22.5" customHeight="1" thickBot="1">
      <c r="G9" s="5" t="s">
        <v>4</v>
      </c>
      <c r="H9" s="121" t="s">
        <v>128</v>
      </c>
      <c r="I9" s="121"/>
      <c r="J9" s="121"/>
      <c r="K9" s="121"/>
    </row>
    <row r="10" spans="1:11" s="62" customFormat="1" ht="14.25" thickTop="1">
      <c r="A10" s="7"/>
      <c r="B10" s="7"/>
      <c r="G10" s="21"/>
      <c r="H10" s="21"/>
      <c r="I10" s="21"/>
      <c r="J10" s="21"/>
      <c r="K10" s="21"/>
    </row>
    <row r="11" spans="1:11" s="62" customFormat="1" ht="25.5" customHeight="1" thickBot="1">
      <c r="A11" s="19"/>
      <c r="G11" s="136" t="s">
        <v>16</v>
      </c>
      <c r="H11" s="136"/>
      <c r="I11" s="149" t="s">
        <v>23</v>
      </c>
      <c r="J11" s="149"/>
      <c r="K11" s="149"/>
    </row>
    <row r="12" ht="27" customHeight="1" thickTop="1">
      <c r="A12" t="s">
        <v>59</v>
      </c>
    </row>
    <row r="13" spans="1:11" ht="24.75" customHeight="1">
      <c r="A13" s="131" t="s">
        <v>132</v>
      </c>
      <c r="B13" s="132"/>
      <c r="C13" s="132"/>
      <c r="D13" s="122">
        <f>IF(E13="","",SUM(E13:E14))</f>
        <v>1</v>
      </c>
      <c r="E13" s="82">
        <v>0</v>
      </c>
      <c r="F13" s="83" t="s">
        <v>41</v>
      </c>
      <c r="G13" s="84">
        <v>1</v>
      </c>
      <c r="H13" s="122">
        <f>IF(E13="","",SUM(G13:G14))</f>
        <v>1</v>
      </c>
      <c r="I13" s="150" t="s">
        <v>133</v>
      </c>
      <c r="J13" s="151"/>
      <c r="K13" s="152"/>
    </row>
    <row r="14" spans="1:11" ht="24.75" customHeight="1">
      <c r="A14" s="133"/>
      <c r="B14" s="134"/>
      <c r="C14" s="134"/>
      <c r="D14" s="123" t="str">
        <f>IF(G12=0,"　",IF(F12=J12,1,IF(F12&gt;J12,3,0)))</f>
        <v>　</v>
      </c>
      <c r="E14" s="60">
        <v>1</v>
      </c>
      <c r="F14" s="8" t="s">
        <v>42</v>
      </c>
      <c r="G14" s="61">
        <v>0</v>
      </c>
      <c r="H14" s="123" t="str">
        <f>IF(K12=0,"　",IF(J12=N12,1,IF(J12&gt;N12,3,0)))</f>
        <v>　</v>
      </c>
      <c r="I14" s="153"/>
      <c r="J14" s="154"/>
      <c r="K14" s="155"/>
    </row>
    <row r="15" spans="1:11" ht="24.75" customHeight="1">
      <c r="A15" s="12" t="s">
        <v>5</v>
      </c>
      <c r="B15" s="116">
        <f>IF(E13="","",IF(D13=H13,1,IF(D13&gt;H13,3,0)))</f>
        <v>1</v>
      </c>
      <c r="C15" s="116"/>
      <c r="D15" s="17"/>
      <c r="E15" s="17"/>
      <c r="F15" s="17"/>
      <c r="G15" s="17"/>
      <c r="H15" s="17"/>
      <c r="I15" s="9" t="s">
        <v>5</v>
      </c>
      <c r="J15" s="116">
        <f>IF(E13="","",IF(D13=H13,1,IF(H13&gt;D13,3,0)))</f>
        <v>1</v>
      </c>
      <c r="K15" s="116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24.75" customHeight="1">
      <c r="A17" t="s">
        <v>60</v>
      </c>
    </row>
    <row r="18" spans="1:11" ht="24.75" customHeight="1">
      <c r="A18" s="131" t="s">
        <v>134</v>
      </c>
      <c r="B18" s="132"/>
      <c r="C18" s="132"/>
      <c r="D18" s="122">
        <f>IF(E18="","",SUM(E18:E19))</f>
        <v>4</v>
      </c>
      <c r="E18" s="82">
        <v>3</v>
      </c>
      <c r="F18" s="83" t="s">
        <v>41</v>
      </c>
      <c r="G18" s="84">
        <v>0</v>
      </c>
      <c r="H18" s="122">
        <f>IF(E18="","",SUM(G18:G19))</f>
        <v>0</v>
      </c>
      <c r="I18" s="150" t="s">
        <v>135</v>
      </c>
      <c r="J18" s="151"/>
      <c r="K18" s="152"/>
    </row>
    <row r="19" spans="1:11" ht="24.75" customHeight="1">
      <c r="A19" s="133"/>
      <c r="B19" s="134"/>
      <c r="C19" s="134"/>
      <c r="D19" s="123" t="str">
        <f>IF(G17=0,"　",IF(F17=J17,1,IF(F17&gt;J17,3,0)))</f>
        <v>　</v>
      </c>
      <c r="E19" s="60">
        <v>1</v>
      </c>
      <c r="F19" s="8" t="s">
        <v>42</v>
      </c>
      <c r="G19" s="61">
        <v>0</v>
      </c>
      <c r="H19" s="123" t="str">
        <f>IF(K17=0,"　",IF(J17=N17,1,IF(J17&gt;N17,3,0)))</f>
        <v>　</v>
      </c>
      <c r="I19" s="153"/>
      <c r="J19" s="154"/>
      <c r="K19" s="155"/>
    </row>
    <row r="20" spans="1:11" ht="24.75" customHeight="1">
      <c r="A20" s="12" t="s">
        <v>5</v>
      </c>
      <c r="B20" s="116">
        <f>IF(E18="","",IF(D18=H18,1,IF(D18&gt;H18,3,0)))</f>
        <v>3</v>
      </c>
      <c r="C20" s="116"/>
      <c r="D20" s="17"/>
      <c r="E20" s="17"/>
      <c r="F20" s="17"/>
      <c r="G20" s="17"/>
      <c r="H20" s="17"/>
      <c r="I20" s="9" t="s">
        <v>5</v>
      </c>
      <c r="J20" s="116">
        <f>IF(E18="","",IF(D18=H18,1,IF(H18&gt;D18,3,0)))</f>
        <v>0</v>
      </c>
      <c r="K20" s="116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24.75" customHeight="1">
      <c r="A22" t="s">
        <v>61</v>
      </c>
    </row>
    <row r="23" spans="1:11" ht="24.75" customHeight="1">
      <c r="A23" s="131" t="s">
        <v>132</v>
      </c>
      <c r="B23" s="132"/>
      <c r="C23" s="132"/>
      <c r="D23" s="122">
        <f>IF(E23="","",SUM(E23:E24))</f>
        <v>1</v>
      </c>
      <c r="E23" s="82">
        <v>0</v>
      </c>
      <c r="F23" s="83" t="s">
        <v>41</v>
      </c>
      <c r="G23" s="84">
        <v>0</v>
      </c>
      <c r="H23" s="122">
        <f>IF(E23="","",SUM(G23:G24))</f>
        <v>1</v>
      </c>
      <c r="I23" s="131" t="s">
        <v>134</v>
      </c>
      <c r="J23" s="132"/>
      <c r="K23" s="132"/>
    </row>
    <row r="24" spans="1:11" ht="24.75" customHeight="1">
      <c r="A24" s="133"/>
      <c r="B24" s="134"/>
      <c r="C24" s="134"/>
      <c r="D24" s="123" t="str">
        <f>IF(G22=0,"　",IF(F22=J22,1,IF(F22&gt;J22,3,0)))</f>
        <v>　</v>
      </c>
      <c r="E24" s="60">
        <v>1</v>
      </c>
      <c r="F24" s="8" t="s">
        <v>42</v>
      </c>
      <c r="G24" s="61">
        <v>1</v>
      </c>
      <c r="H24" s="123" t="str">
        <f>IF(K22=0,"　",IF(J22=N22,1,IF(J22&gt;N22,3,0)))</f>
        <v>　</v>
      </c>
      <c r="I24" s="133"/>
      <c r="J24" s="134"/>
      <c r="K24" s="134"/>
    </row>
    <row r="25" spans="1:11" ht="24.75" customHeight="1">
      <c r="A25" s="12" t="s">
        <v>5</v>
      </c>
      <c r="B25" s="116">
        <f>IF(E23="","",IF(D23=H23,1,IF(D23&gt;H23,3,0)))</f>
        <v>1</v>
      </c>
      <c r="C25" s="116"/>
      <c r="D25" s="17"/>
      <c r="E25" s="17"/>
      <c r="F25" s="17"/>
      <c r="G25" s="17"/>
      <c r="H25" s="17"/>
      <c r="I25" s="9" t="s">
        <v>5</v>
      </c>
      <c r="J25" s="116">
        <f>IF(E23="","",IF(D23=H23,1,IF(H23&gt;D23,3,0)))</f>
        <v>1</v>
      </c>
      <c r="K25" s="116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24.75" customHeight="1">
      <c r="A27" t="s">
        <v>62</v>
      </c>
    </row>
    <row r="28" spans="1:11" ht="24.75" customHeight="1">
      <c r="A28" s="150" t="s">
        <v>133</v>
      </c>
      <c r="B28" s="151"/>
      <c r="C28" s="152"/>
      <c r="D28" s="122">
        <f>IF(E28="","",SUM(E28:E29))</f>
        <v>5</v>
      </c>
      <c r="E28" s="82">
        <v>4</v>
      </c>
      <c r="F28" s="83" t="s">
        <v>41</v>
      </c>
      <c r="G28" s="84">
        <v>0</v>
      </c>
      <c r="H28" s="122">
        <f>IF(E28="","",SUM(G28:G29))</f>
        <v>0</v>
      </c>
      <c r="I28" s="150" t="s">
        <v>135</v>
      </c>
      <c r="J28" s="151"/>
      <c r="K28" s="152"/>
    </row>
    <row r="29" spans="1:11" ht="24.75" customHeight="1">
      <c r="A29" s="153"/>
      <c r="B29" s="154"/>
      <c r="C29" s="155"/>
      <c r="D29" s="123" t="str">
        <f>IF(G27=0,"　",IF(F27=J27,1,IF(F27&gt;J27,3,0)))</f>
        <v>　</v>
      </c>
      <c r="E29" s="60">
        <v>1</v>
      </c>
      <c r="F29" s="8" t="s">
        <v>42</v>
      </c>
      <c r="G29" s="61">
        <v>0</v>
      </c>
      <c r="H29" s="123" t="str">
        <f>IF(K27=0,"　",IF(J27=N27,1,IF(J27&gt;N27,3,0)))</f>
        <v>　</v>
      </c>
      <c r="I29" s="153"/>
      <c r="J29" s="154"/>
      <c r="K29" s="155"/>
    </row>
    <row r="30" spans="1:11" ht="24.75" customHeight="1">
      <c r="A30" s="12" t="s">
        <v>5</v>
      </c>
      <c r="B30" s="116">
        <f>IF(E28="","",IF(D28=H28,1,IF(D28&gt;H28,3,0)))</f>
        <v>3</v>
      </c>
      <c r="C30" s="116"/>
      <c r="D30" s="17"/>
      <c r="E30" s="17"/>
      <c r="F30" s="17"/>
      <c r="G30" s="17"/>
      <c r="H30" s="17"/>
      <c r="I30" s="9" t="s">
        <v>5</v>
      </c>
      <c r="J30" s="116">
        <f>IF(E28="","",IF(D28=H28,1,IF(H28&gt;D28,3,0)))</f>
        <v>0</v>
      </c>
      <c r="K30" s="116"/>
    </row>
    <row r="31" s="1" customFormat="1" ht="13.5">
      <c r="C31" s="13"/>
    </row>
    <row r="32" ht="24.75" customHeight="1">
      <c r="A32" t="s">
        <v>82</v>
      </c>
    </row>
    <row r="33" spans="1:11" ht="24.75" customHeight="1">
      <c r="A33" s="131" t="s">
        <v>132</v>
      </c>
      <c r="B33" s="132"/>
      <c r="C33" s="132"/>
      <c r="D33" s="122">
        <f>IF(E33="","",SUM(E33:E34))</f>
        <v>5</v>
      </c>
      <c r="E33" s="82">
        <v>1</v>
      </c>
      <c r="F33" s="83" t="s">
        <v>41</v>
      </c>
      <c r="G33" s="84">
        <v>0</v>
      </c>
      <c r="H33" s="122">
        <f>IF(E33="","",SUM(G33:G34))</f>
        <v>0</v>
      </c>
      <c r="I33" s="150" t="s">
        <v>135</v>
      </c>
      <c r="J33" s="151"/>
      <c r="K33" s="152"/>
    </row>
    <row r="34" spans="1:11" ht="24.75" customHeight="1">
      <c r="A34" s="133"/>
      <c r="B34" s="134"/>
      <c r="C34" s="134"/>
      <c r="D34" s="123" t="str">
        <f>IF(G32=0,"　",IF(F32=J32,1,IF(F32&gt;J32,3,0)))</f>
        <v>　</v>
      </c>
      <c r="E34" s="60">
        <v>4</v>
      </c>
      <c r="F34" s="8" t="s">
        <v>42</v>
      </c>
      <c r="G34" s="61">
        <v>0</v>
      </c>
      <c r="H34" s="123" t="str">
        <f>IF(K32=0,"　",IF(J32=N32,1,IF(J32&gt;N32,3,0)))</f>
        <v>　</v>
      </c>
      <c r="I34" s="153"/>
      <c r="J34" s="154"/>
      <c r="K34" s="155"/>
    </row>
    <row r="35" spans="1:11" ht="24.75" customHeight="1">
      <c r="A35" s="12" t="s">
        <v>5</v>
      </c>
      <c r="B35" s="116">
        <f>IF(E33="","",IF(D33=H33,1,IF(D33&gt;H33,3,0)))</f>
        <v>3</v>
      </c>
      <c r="C35" s="116"/>
      <c r="D35" s="17"/>
      <c r="E35" s="17"/>
      <c r="F35" s="17"/>
      <c r="G35" s="17"/>
      <c r="H35" s="17"/>
      <c r="I35" s="9" t="s">
        <v>5</v>
      </c>
      <c r="J35" s="116">
        <f>IF(E33="","",IF(D33=H33,1,IF(H33&gt;D33,3,0)))</f>
        <v>0</v>
      </c>
      <c r="K35" s="116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24.75" customHeight="1">
      <c r="A37" t="s">
        <v>83</v>
      </c>
    </row>
    <row r="38" spans="1:11" ht="24.75" customHeight="1">
      <c r="A38" s="150" t="s">
        <v>133</v>
      </c>
      <c r="B38" s="151"/>
      <c r="C38" s="152"/>
      <c r="D38" s="122">
        <f>IF(E38="","",SUM(E38:E39))</f>
        <v>1</v>
      </c>
      <c r="E38" s="82">
        <v>1</v>
      </c>
      <c r="F38" s="83" t="s">
        <v>41</v>
      </c>
      <c r="G38" s="84">
        <v>0</v>
      </c>
      <c r="H38" s="122">
        <f>IF(E38="","",SUM(G38:G39))</f>
        <v>1</v>
      </c>
      <c r="I38" s="131" t="s">
        <v>134</v>
      </c>
      <c r="J38" s="132"/>
      <c r="K38" s="132"/>
    </row>
    <row r="39" spans="1:11" ht="24.75" customHeight="1">
      <c r="A39" s="153"/>
      <c r="B39" s="154"/>
      <c r="C39" s="155"/>
      <c r="D39" s="123" t="str">
        <f>IF(G37=0,"　",IF(F37=J37,1,IF(F37&gt;J37,3,0)))</f>
        <v>　</v>
      </c>
      <c r="E39" s="60">
        <v>0</v>
      </c>
      <c r="F39" s="8" t="s">
        <v>42</v>
      </c>
      <c r="G39" s="61">
        <v>1</v>
      </c>
      <c r="H39" s="123" t="str">
        <f>IF(K37=0,"　",IF(J37=N37,1,IF(J37&gt;N37,3,0)))</f>
        <v>　</v>
      </c>
      <c r="I39" s="133"/>
      <c r="J39" s="134"/>
      <c r="K39" s="134"/>
    </row>
    <row r="40" spans="1:11" ht="24.75" customHeight="1">
      <c r="A40" s="12" t="s">
        <v>5</v>
      </c>
      <c r="B40" s="116">
        <f>IF(E38="","",IF(D38=H38,1,IF(D38&gt;H38,3,0)))</f>
        <v>1</v>
      </c>
      <c r="C40" s="116"/>
      <c r="D40" s="17"/>
      <c r="E40" s="17"/>
      <c r="F40" s="17"/>
      <c r="G40" s="17"/>
      <c r="H40" s="17"/>
      <c r="I40" s="9" t="s">
        <v>5</v>
      </c>
      <c r="J40" s="116">
        <f>IF(E38="","",IF(D38=H38,1,IF(H38&gt;D38,3,0)))</f>
        <v>1</v>
      </c>
      <c r="K40" s="116"/>
    </row>
    <row r="41" s="1" customFormat="1" ht="13.5">
      <c r="C41" s="13"/>
    </row>
    <row r="42" spans="1:3" s="1" customFormat="1" ht="21" customHeight="1">
      <c r="A42" s="1" t="s">
        <v>47</v>
      </c>
      <c r="C42" s="13"/>
    </row>
    <row r="43" s="1" customFormat="1" ht="13.5">
      <c r="C43" s="13"/>
    </row>
    <row r="44" spans="4:10" ht="14.25">
      <c r="D44" s="10" t="s">
        <v>6</v>
      </c>
      <c r="F44" s="63"/>
      <c r="G44" s="10" t="s">
        <v>7</v>
      </c>
      <c r="J44" s="10" t="s">
        <v>8</v>
      </c>
    </row>
    <row r="45" spans="6:10" ht="14.25">
      <c r="F45" s="62"/>
      <c r="G45" s="10" t="s">
        <v>9</v>
      </c>
      <c r="J45" s="10" t="s">
        <v>10</v>
      </c>
    </row>
    <row r="46" spans="6:10" ht="13.5">
      <c r="F46" s="62"/>
      <c r="G46" t="s">
        <v>11</v>
      </c>
      <c r="J46" t="s">
        <v>12</v>
      </c>
    </row>
    <row r="47" spans="6:10" ht="14.25">
      <c r="F47" s="62"/>
      <c r="G47" s="10" t="s">
        <v>13</v>
      </c>
      <c r="J47" s="10" t="s">
        <v>14</v>
      </c>
    </row>
  </sheetData>
  <sheetProtection/>
  <mergeCells count="42">
    <mergeCell ref="H38:H39"/>
    <mergeCell ref="I38:K39"/>
    <mergeCell ref="A33:C34"/>
    <mergeCell ref="D33:D34"/>
    <mergeCell ref="H33:H34"/>
    <mergeCell ref="I33:K34"/>
    <mergeCell ref="B40:C40"/>
    <mergeCell ref="J40:K40"/>
    <mergeCell ref="B35:C35"/>
    <mergeCell ref="J35:K35"/>
    <mergeCell ref="A38:C39"/>
    <mergeCell ref="D38:D39"/>
    <mergeCell ref="B30:C30"/>
    <mergeCell ref="J30:K30"/>
    <mergeCell ref="A28:C29"/>
    <mergeCell ref="A23:C24"/>
    <mergeCell ref="H23:H24"/>
    <mergeCell ref="I28:K29"/>
    <mergeCell ref="H28:H29"/>
    <mergeCell ref="A18:C19"/>
    <mergeCell ref="D18:D19"/>
    <mergeCell ref="B25:C25"/>
    <mergeCell ref="J25:K25"/>
    <mergeCell ref="I23:K24"/>
    <mergeCell ref="B20:C20"/>
    <mergeCell ref="D23:D24"/>
    <mergeCell ref="H18:H19"/>
    <mergeCell ref="A5:K5"/>
    <mergeCell ref="H7:K7"/>
    <mergeCell ref="H9:K9"/>
    <mergeCell ref="A3:K3"/>
    <mergeCell ref="A13:C14"/>
    <mergeCell ref="B15:C15"/>
    <mergeCell ref="J15:K15"/>
    <mergeCell ref="D13:D14"/>
    <mergeCell ref="H13:H14"/>
    <mergeCell ref="G11:H11"/>
    <mergeCell ref="D28:D29"/>
    <mergeCell ref="I11:K11"/>
    <mergeCell ref="J20:K20"/>
    <mergeCell ref="I13:K14"/>
    <mergeCell ref="I18:K19"/>
  </mergeCells>
  <printOptions/>
  <pageMargins left="0.96" right="0.2" top="0.35" bottom="0.22" header="0.5118110236220472" footer="0.2"/>
  <pageSetup fitToHeight="1" fitToWidth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O18" sqref="O18"/>
    </sheetView>
  </sheetViews>
  <sheetFormatPr defaultColWidth="9.00390625" defaultRowHeight="13.5"/>
  <cols>
    <col min="1" max="3" width="8.625" style="0" customWidth="1"/>
    <col min="4" max="5" width="6.625" style="0" customWidth="1"/>
    <col min="6" max="6" width="5.50390625" style="0" bestFit="1" customWidth="1"/>
    <col min="7" max="8" width="6.625" style="0" customWidth="1"/>
    <col min="9" max="11" width="8.625" style="0" customWidth="1"/>
  </cols>
  <sheetData>
    <row r="1" spans="1:28" s="1" customFormat="1" ht="13.5">
      <c r="A1" s="1" t="s">
        <v>0</v>
      </c>
      <c r="B1" s="2"/>
      <c r="C1" s="2"/>
      <c r="D1" s="2"/>
      <c r="F1" s="2"/>
      <c r="Z1" s="2"/>
      <c r="AA1" s="2"/>
      <c r="AB1" s="2"/>
    </row>
    <row r="2" spans="2:28" s="1" customFormat="1" ht="13.5">
      <c r="B2" s="2"/>
      <c r="C2" s="2"/>
      <c r="D2" s="2"/>
      <c r="F2" s="2"/>
      <c r="Z2" s="2"/>
      <c r="AA2" s="2"/>
      <c r="AB2" s="2"/>
    </row>
    <row r="3" spans="1:11" s="1" customFormat="1" ht="25.5" customHeight="1">
      <c r="A3" s="130" t="str">
        <f>'第1節　予選Ａｸﾞﾙーﾌﾟ'!$A$3</f>
        <v>平成２３年度　福井県クラブユースサッカー選手権（Ｕ－１４)大会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2:10" s="1" customFormat="1" ht="13.5" customHeight="1">
      <c r="B4" s="18"/>
      <c r="C4" s="22"/>
      <c r="D4" s="22"/>
      <c r="E4" s="20" t="s">
        <v>20</v>
      </c>
      <c r="F4" s="19"/>
      <c r="G4" s="22"/>
      <c r="H4" s="22"/>
      <c r="I4" s="22"/>
      <c r="J4" s="22"/>
    </row>
    <row r="5" spans="1:11" s="1" customFormat="1" ht="25.5" customHeight="1">
      <c r="A5" s="137" t="str">
        <f>'第1節　予選Ａｸﾞﾙーﾌﾟ'!$A$5</f>
        <v>第２３回北信越クラブユースサッカー選手権（U-14)大会　福井県予選　結果報告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2:6" s="1" customFormat="1" ht="13.5" customHeight="1">
      <c r="B6" s="3"/>
      <c r="F6" s="19"/>
    </row>
    <row r="7" spans="1:11" ht="21" customHeight="1" thickBot="1">
      <c r="A7" s="4" t="s">
        <v>1</v>
      </c>
      <c r="B7" s="11">
        <v>2</v>
      </c>
      <c r="C7" s="5" t="s">
        <v>2</v>
      </c>
      <c r="D7" s="5" t="s">
        <v>89</v>
      </c>
      <c r="E7" s="6"/>
      <c r="F7" s="2"/>
      <c r="G7" s="6" t="s">
        <v>3</v>
      </c>
      <c r="H7" s="157">
        <v>40782</v>
      </c>
      <c r="I7" s="157"/>
      <c r="J7" s="157"/>
      <c r="K7" s="157"/>
    </row>
    <row r="8" ht="14.25" thickTop="1">
      <c r="F8" s="62"/>
    </row>
    <row r="9" spans="6:11" ht="22.5" customHeight="1" thickBot="1">
      <c r="F9" s="62"/>
      <c r="G9" s="5" t="s">
        <v>4</v>
      </c>
      <c r="H9" s="121" t="s">
        <v>136</v>
      </c>
      <c r="I9" s="121"/>
      <c r="J9" s="121"/>
      <c r="K9" s="121"/>
    </row>
    <row r="10" spans="1:11" ht="14.25" thickTop="1">
      <c r="A10" s="7"/>
      <c r="B10" s="7"/>
      <c r="F10" s="62"/>
      <c r="G10" s="21"/>
      <c r="H10" s="21"/>
      <c r="I10" s="21"/>
      <c r="J10" s="21"/>
      <c r="K10" s="21"/>
    </row>
    <row r="11" spans="1:11" ht="25.5" customHeight="1" thickBot="1">
      <c r="A11" s="1"/>
      <c r="F11" s="62"/>
      <c r="G11" s="136" t="s">
        <v>16</v>
      </c>
      <c r="H11" s="136"/>
      <c r="I11" s="156" t="s">
        <v>23</v>
      </c>
      <c r="J11" s="156"/>
      <c r="K11" s="156"/>
    </row>
    <row r="12" ht="14.25" thickTop="1">
      <c r="A12" t="s">
        <v>90</v>
      </c>
    </row>
    <row r="13" spans="1:11" ht="24.75" customHeight="1">
      <c r="A13" s="162" t="s">
        <v>109</v>
      </c>
      <c r="B13" s="163"/>
      <c r="C13" s="163"/>
      <c r="D13" s="122">
        <f>IF(E13="","",SUM(E13:E14))</f>
        <v>7</v>
      </c>
      <c r="E13" s="82">
        <v>4</v>
      </c>
      <c r="F13" s="83" t="s">
        <v>41</v>
      </c>
      <c r="G13" s="84">
        <v>0</v>
      </c>
      <c r="H13" s="122">
        <f>IF(E13="","",SUM(G13:G14))</f>
        <v>4</v>
      </c>
      <c r="I13" s="158" t="s">
        <v>137</v>
      </c>
      <c r="J13" s="158"/>
      <c r="K13" s="159"/>
    </row>
    <row r="14" spans="1:11" ht="24.75" customHeight="1">
      <c r="A14" s="164"/>
      <c r="B14" s="165"/>
      <c r="C14" s="165"/>
      <c r="D14" s="123" t="str">
        <f>IF(G12=0,"　",IF(F12=J12,1,IF(F12&gt;J12,3,0)))</f>
        <v>　</v>
      </c>
      <c r="E14" s="60">
        <v>3</v>
      </c>
      <c r="F14" s="8" t="s">
        <v>42</v>
      </c>
      <c r="G14" s="61">
        <v>4</v>
      </c>
      <c r="H14" s="123" t="str">
        <f>IF(K12=0,"　",IF(J12=N12,1,IF(J12&gt;N12,3,0)))</f>
        <v>　</v>
      </c>
      <c r="I14" s="160"/>
      <c r="J14" s="160"/>
      <c r="K14" s="161"/>
    </row>
    <row r="15" spans="1:11" ht="24.75" customHeight="1">
      <c r="A15" s="12"/>
      <c r="B15" s="116"/>
      <c r="C15" s="116"/>
      <c r="D15" s="17"/>
      <c r="E15" s="113"/>
      <c r="F15" s="105" t="s">
        <v>106</v>
      </c>
      <c r="G15" s="113"/>
      <c r="H15" s="17"/>
      <c r="I15" s="9"/>
      <c r="J15" s="116"/>
      <c r="K15" s="116"/>
    </row>
    <row r="16" spans="1:1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3.5">
      <c r="A17" t="s">
        <v>91</v>
      </c>
    </row>
    <row r="18" spans="1:11" ht="24.75" customHeight="1">
      <c r="A18" s="158" t="s">
        <v>107</v>
      </c>
      <c r="B18" s="158"/>
      <c r="C18" s="159"/>
      <c r="D18" s="122">
        <f>IF(E18="","",SUM(E18:E19))</f>
        <v>3</v>
      </c>
      <c r="E18" s="82">
        <v>0</v>
      </c>
      <c r="F18" s="83" t="s">
        <v>41</v>
      </c>
      <c r="G18" s="84">
        <v>0</v>
      </c>
      <c r="H18" s="122">
        <f>IF(E18="","",SUM(G18:G19))</f>
        <v>0</v>
      </c>
      <c r="I18" s="158" t="s">
        <v>108</v>
      </c>
      <c r="J18" s="158"/>
      <c r="K18" s="159"/>
    </row>
    <row r="19" spans="1:11" ht="24.75" customHeight="1">
      <c r="A19" s="160"/>
      <c r="B19" s="160"/>
      <c r="C19" s="161"/>
      <c r="D19" s="123" t="str">
        <f>IF(G17=0,"　",IF(F17=J17,1,IF(F17&gt;J17,3,0)))</f>
        <v>　</v>
      </c>
      <c r="E19" s="60">
        <v>3</v>
      </c>
      <c r="F19" s="8" t="s">
        <v>42</v>
      </c>
      <c r="G19" s="61">
        <v>0</v>
      </c>
      <c r="H19" s="123" t="str">
        <f>IF(K17=0,"　",IF(J17=N17,1,IF(J17&gt;N17,3,0)))</f>
        <v>　</v>
      </c>
      <c r="I19" s="160"/>
      <c r="J19" s="160"/>
      <c r="K19" s="161"/>
    </row>
    <row r="20" spans="1:11" ht="24.75" customHeight="1">
      <c r="A20" s="12"/>
      <c r="B20" s="116"/>
      <c r="C20" s="116"/>
      <c r="D20" s="17"/>
      <c r="E20" s="113"/>
      <c r="F20" s="105" t="s">
        <v>106</v>
      </c>
      <c r="G20" s="113"/>
      <c r="H20" s="17"/>
      <c r="I20" s="9"/>
      <c r="J20" s="116"/>
      <c r="K20" s="116"/>
    </row>
    <row r="21" spans="1:11" ht="24.75" customHeight="1">
      <c r="A21" s="1"/>
      <c r="B21" s="108"/>
      <c r="C21" s="108"/>
      <c r="D21" s="1"/>
      <c r="E21" s="1"/>
      <c r="F21" s="1"/>
      <c r="G21" s="1"/>
      <c r="H21" s="1"/>
      <c r="I21" s="1"/>
      <c r="J21" s="108"/>
      <c r="K21" s="108"/>
    </row>
    <row r="22" spans="1:11" ht="13.5" customHeight="1">
      <c r="A22" s="1"/>
      <c r="B22" s="1"/>
      <c r="D22" s="1"/>
      <c r="E22" s="1"/>
      <c r="F22" s="1"/>
      <c r="G22" s="1"/>
      <c r="H22" s="1"/>
      <c r="I22" s="1"/>
      <c r="J22" s="1"/>
      <c r="K22" s="1"/>
    </row>
    <row r="23" spans="1:3" ht="13.5">
      <c r="A23" t="s">
        <v>116</v>
      </c>
      <c r="C23" t="s">
        <v>110</v>
      </c>
    </row>
    <row r="24" spans="1:11" ht="24.75" customHeight="1">
      <c r="A24" s="158" t="s">
        <v>133</v>
      </c>
      <c r="B24" s="158"/>
      <c r="C24" s="159"/>
      <c r="D24" s="122">
        <f>IF(E24="","",SUM(E24:E25))</f>
        <v>1</v>
      </c>
      <c r="E24" s="82">
        <v>0</v>
      </c>
      <c r="F24" s="83" t="s">
        <v>41</v>
      </c>
      <c r="G24" s="84">
        <v>2</v>
      </c>
      <c r="H24" s="122">
        <f>IF(E24="","",SUM(G24:G25))</f>
        <v>3</v>
      </c>
      <c r="I24" s="158" t="s">
        <v>108</v>
      </c>
      <c r="J24" s="158"/>
      <c r="K24" s="159"/>
    </row>
    <row r="25" spans="1:11" ht="24.75" customHeight="1">
      <c r="A25" s="160"/>
      <c r="B25" s="160"/>
      <c r="C25" s="161"/>
      <c r="D25" s="123" t="str">
        <f>IF(G23=0,"　",IF(F23=J23,1,IF(F23&gt;J23,3,0)))</f>
        <v>　</v>
      </c>
      <c r="E25" s="60">
        <v>1</v>
      </c>
      <c r="F25" s="8" t="s">
        <v>42</v>
      </c>
      <c r="G25" s="61">
        <v>1</v>
      </c>
      <c r="H25" s="123" t="str">
        <f>IF(K23=0,"　",IF(J23=N23,1,IF(J23&gt;N23,3,0)))</f>
        <v>　</v>
      </c>
      <c r="I25" s="160"/>
      <c r="J25" s="160"/>
      <c r="K25" s="161"/>
    </row>
    <row r="26" spans="1:11" ht="24.75" customHeight="1">
      <c r="A26" s="12"/>
      <c r="B26" s="116" t="s">
        <v>115</v>
      </c>
      <c r="C26" s="116"/>
      <c r="D26" s="17"/>
      <c r="E26" s="113"/>
      <c r="F26" s="105" t="s">
        <v>106</v>
      </c>
      <c r="G26" s="113"/>
      <c r="H26" s="17"/>
      <c r="I26" s="9"/>
      <c r="J26" s="116" t="s">
        <v>114</v>
      </c>
      <c r="K26" s="116"/>
    </row>
    <row r="27" spans="1:1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3" ht="13.5">
      <c r="A28" t="s">
        <v>117</v>
      </c>
      <c r="C28" t="s">
        <v>111</v>
      </c>
    </row>
    <row r="29" spans="1:11" ht="24.75" customHeight="1">
      <c r="A29" s="158" t="s">
        <v>109</v>
      </c>
      <c r="B29" s="158"/>
      <c r="C29" s="159"/>
      <c r="D29" s="122">
        <f>IF(E29="","",SUM(E29:E30))</f>
        <v>7</v>
      </c>
      <c r="E29" s="82">
        <v>4</v>
      </c>
      <c r="F29" s="83" t="s">
        <v>41</v>
      </c>
      <c r="G29" s="84">
        <v>0</v>
      </c>
      <c r="H29" s="122">
        <f>IF(E29="","",SUM(G29:G30))</f>
        <v>1</v>
      </c>
      <c r="I29" s="158" t="s">
        <v>107</v>
      </c>
      <c r="J29" s="158"/>
      <c r="K29" s="159"/>
    </row>
    <row r="30" spans="1:11" ht="24.75" customHeight="1">
      <c r="A30" s="160"/>
      <c r="B30" s="160"/>
      <c r="C30" s="161"/>
      <c r="D30" s="123" t="str">
        <f>IF(G28=0,"　",IF(F28=J28,1,IF(F28&gt;J28,3,0)))</f>
        <v>　</v>
      </c>
      <c r="E30" s="60">
        <v>3</v>
      </c>
      <c r="F30" s="8" t="s">
        <v>42</v>
      </c>
      <c r="G30" s="61">
        <v>1</v>
      </c>
      <c r="H30" s="123" t="str">
        <f>IF(K28=0,"　",IF(J28=N28,1,IF(J28&gt;N28,3,0)))</f>
        <v>　</v>
      </c>
      <c r="I30" s="160"/>
      <c r="J30" s="160"/>
      <c r="K30" s="161"/>
    </row>
    <row r="31" spans="1:11" ht="24.75" customHeight="1">
      <c r="A31" s="12"/>
      <c r="B31" s="116" t="s">
        <v>112</v>
      </c>
      <c r="C31" s="116"/>
      <c r="D31" s="17"/>
      <c r="E31" s="113"/>
      <c r="F31" s="105" t="s">
        <v>106</v>
      </c>
      <c r="G31" s="113"/>
      <c r="H31" s="17"/>
      <c r="I31" s="9"/>
      <c r="J31" s="116" t="s">
        <v>113</v>
      </c>
      <c r="K31" s="116"/>
    </row>
    <row r="33" spans="3:6" s="1" customFormat="1" ht="21" customHeight="1">
      <c r="C33" s="13"/>
      <c r="F33"/>
    </row>
    <row r="34" spans="3:6" s="1" customFormat="1" ht="21" customHeight="1">
      <c r="C34" s="13"/>
      <c r="F34"/>
    </row>
    <row r="35" spans="4:10" ht="14.25">
      <c r="D35" s="10" t="s">
        <v>6</v>
      </c>
      <c r="G35" s="10" t="s">
        <v>7</v>
      </c>
      <c r="J35" s="10" t="s">
        <v>8</v>
      </c>
    </row>
    <row r="36" spans="7:10" ht="14.25">
      <c r="G36" s="10" t="s">
        <v>9</v>
      </c>
      <c r="J36" s="10" t="s">
        <v>10</v>
      </c>
    </row>
    <row r="37" spans="7:10" ht="13.5">
      <c r="G37" t="s">
        <v>11</v>
      </c>
      <c r="J37" t="s">
        <v>12</v>
      </c>
    </row>
    <row r="38" spans="7:10" ht="14.25">
      <c r="G38" s="10" t="s">
        <v>13</v>
      </c>
      <c r="J38" s="10" t="s">
        <v>14</v>
      </c>
    </row>
  </sheetData>
  <sheetProtection/>
  <mergeCells count="30">
    <mergeCell ref="B31:C31"/>
    <mergeCell ref="J31:K31"/>
    <mergeCell ref="B26:C26"/>
    <mergeCell ref="J26:K26"/>
    <mergeCell ref="A29:C30"/>
    <mergeCell ref="D29:D30"/>
    <mergeCell ref="H29:H30"/>
    <mergeCell ref="I29:K30"/>
    <mergeCell ref="A13:C14"/>
    <mergeCell ref="D13:D14"/>
    <mergeCell ref="H13:H14"/>
    <mergeCell ref="I13:K14"/>
    <mergeCell ref="A24:C25"/>
    <mergeCell ref="D24:D25"/>
    <mergeCell ref="H24:H25"/>
    <mergeCell ref="I24:K25"/>
    <mergeCell ref="B20:C20"/>
    <mergeCell ref="J20:K20"/>
    <mergeCell ref="B15:C15"/>
    <mergeCell ref="J15:K15"/>
    <mergeCell ref="A18:C19"/>
    <mergeCell ref="D18:D19"/>
    <mergeCell ref="H18:H19"/>
    <mergeCell ref="I18:K19"/>
    <mergeCell ref="G11:H11"/>
    <mergeCell ref="I11:K11"/>
    <mergeCell ref="A3:K3"/>
    <mergeCell ref="A5:K5"/>
    <mergeCell ref="H7:K7"/>
    <mergeCell ref="H9:K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N23" sqref="N23"/>
    </sheetView>
  </sheetViews>
  <sheetFormatPr defaultColWidth="9.00390625" defaultRowHeight="13.5"/>
  <cols>
    <col min="1" max="3" width="8.625" style="0" customWidth="1"/>
    <col min="4" max="5" width="6.625" style="0" customWidth="1"/>
    <col min="6" max="6" width="5.50390625" style="0" bestFit="1" customWidth="1"/>
    <col min="7" max="8" width="6.625" style="0" customWidth="1"/>
    <col min="9" max="11" width="8.625" style="0" customWidth="1"/>
  </cols>
  <sheetData>
    <row r="1" spans="1:28" s="1" customFormat="1" ht="13.5">
      <c r="A1" s="1" t="s">
        <v>0</v>
      </c>
      <c r="B1" s="2"/>
      <c r="C1" s="2"/>
      <c r="D1" s="2"/>
      <c r="F1" s="2"/>
      <c r="Z1" s="2"/>
      <c r="AA1" s="2"/>
      <c r="AB1" s="2"/>
    </row>
    <row r="2" spans="2:28" s="1" customFormat="1" ht="13.5">
      <c r="B2" s="2"/>
      <c r="C2" s="2"/>
      <c r="D2" s="2"/>
      <c r="F2" s="2"/>
      <c r="Z2" s="2"/>
      <c r="AA2" s="2"/>
      <c r="AB2" s="2"/>
    </row>
    <row r="3" spans="1:11" s="1" customFormat="1" ht="25.5" customHeight="1">
      <c r="A3" s="130" t="str">
        <f>'第1節　予選Ａｸﾞﾙーﾌﾟ'!$A$3</f>
        <v>平成２３年度　福井県クラブユースサッカー選手権（Ｕ－１４)大会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2:10" s="1" customFormat="1" ht="13.5" customHeight="1">
      <c r="B4" s="18"/>
      <c r="C4" s="22"/>
      <c r="D4" s="22"/>
      <c r="E4" s="20" t="s">
        <v>20</v>
      </c>
      <c r="F4" s="19"/>
      <c r="G4" s="22"/>
      <c r="H4" s="22"/>
      <c r="I4" s="22"/>
      <c r="J4" s="22"/>
    </row>
    <row r="5" spans="1:11" s="1" customFormat="1" ht="25.5" customHeight="1">
      <c r="A5" s="137" t="str">
        <f>'第1節　予選Ａｸﾞﾙーﾌﾟ'!$A$5</f>
        <v>第２３回北信越クラブユースサッカー選手権（U-14)大会　福井県予選　結果報告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2:6" s="1" customFormat="1" ht="13.5" customHeight="1">
      <c r="B6" s="3"/>
      <c r="F6" s="19"/>
    </row>
    <row r="7" spans="1:11" ht="21" customHeight="1" thickBot="1">
      <c r="A7" s="4" t="s">
        <v>1</v>
      </c>
      <c r="B7" s="11">
        <v>2</v>
      </c>
      <c r="C7" s="5" t="s">
        <v>2</v>
      </c>
      <c r="D7" s="5" t="s">
        <v>89</v>
      </c>
      <c r="E7" s="6"/>
      <c r="F7" s="2"/>
      <c r="G7" s="6" t="s">
        <v>3</v>
      </c>
      <c r="H7" s="157">
        <v>40782</v>
      </c>
      <c r="I7" s="157"/>
      <c r="J7" s="157"/>
      <c r="K7" s="157"/>
    </row>
    <row r="8" ht="14.25" thickTop="1">
      <c r="F8" s="62"/>
    </row>
    <row r="9" spans="6:11" ht="22.5" customHeight="1" thickBot="1">
      <c r="F9" s="62"/>
      <c r="G9" s="5" t="s">
        <v>4</v>
      </c>
      <c r="H9" s="121" t="s">
        <v>138</v>
      </c>
      <c r="I9" s="121"/>
      <c r="J9" s="121"/>
      <c r="K9" s="121"/>
    </row>
    <row r="10" spans="1:11" ht="14.25" thickTop="1">
      <c r="A10" s="7"/>
      <c r="B10" s="7"/>
      <c r="F10" s="62"/>
      <c r="G10" s="21"/>
      <c r="H10" s="21"/>
      <c r="I10" s="21"/>
      <c r="J10" s="21"/>
      <c r="K10" s="21"/>
    </row>
    <row r="11" spans="1:11" ht="25.5" customHeight="1" thickBot="1">
      <c r="A11" s="1"/>
      <c r="F11" s="62"/>
      <c r="G11" s="136" t="s">
        <v>16</v>
      </c>
      <c r="H11" s="136"/>
      <c r="I11" s="156" t="s">
        <v>23</v>
      </c>
      <c r="J11" s="156"/>
      <c r="K11" s="156"/>
    </row>
    <row r="12" ht="14.25" thickTop="1">
      <c r="A12" t="s">
        <v>124</v>
      </c>
    </row>
    <row r="13" spans="1:11" ht="24.75" customHeight="1">
      <c r="A13" s="162" t="s">
        <v>121</v>
      </c>
      <c r="B13" s="163"/>
      <c r="C13" s="163"/>
      <c r="D13" s="122">
        <f>IF(E13="","",SUM(E13:E14))</f>
        <v>2</v>
      </c>
      <c r="E13" s="82">
        <v>1</v>
      </c>
      <c r="F13" s="83" t="s">
        <v>41</v>
      </c>
      <c r="G13" s="84">
        <v>0</v>
      </c>
      <c r="H13" s="122">
        <f>IF(E13="","",SUM(G13:G14))</f>
        <v>1</v>
      </c>
      <c r="I13" s="158" t="s">
        <v>135</v>
      </c>
      <c r="J13" s="158"/>
      <c r="K13" s="159"/>
    </row>
    <row r="14" spans="1:11" ht="24.75" customHeight="1">
      <c r="A14" s="164"/>
      <c r="B14" s="165"/>
      <c r="C14" s="165"/>
      <c r="D14" s="123" t="str">
        <f>IF(G12=0,"　",IF(F12=J12,1,IF(F12&gt;J12,3,0)))</f>
        <v>　</v>
      </c>
      <c r="E14" s="60">
        <v>1</v>
      </c>
      <c r="F14" s="8" t="s">
        <v>42</v>
      </c>
      <c r="G14" s="61">
        <v>1</v>
      </c>
      <c r="H14" s="123" t="str">
        <f>IF(K12=0,"　",IF(J12=N12,1,IF(J12&gt;N12,3,0)))</f>
        <v>　</v>
      </c>
      <c r="I14" s="160"/>
      <c r="J14" s="160"/>
      <c r="K14" s="161"/>
    </row>
    <row r="15" spans="1:11" ht="24.75" customHeight="1">
      <c r="A15" s="12"/>
      <c r="B15" s="116"/>
      <c r="C15" s="116"/>
      <c r="D15" s="17"/>
      <c r="E15" s="114">
        <v>3</v>
      </c>
      <c r="F15" s="105" t="s">
        <v>106</v>
      </c>
      <c r="G15" s="114">
        <v>1</v>
      </c>
      <c r="H15" s="17"/>
      <c r="I15" s="9"/>
      <c r="J15" s="116"/>
      <c r="K15" s="116"/>
    </row>
    <row r="16" spans="1:1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3.5">
      <c r="A17" t="s">
        <v>125</v>
      </c>
    </row>
    <row r="18" spans="1:11" ht="24.75" customHeight="1">
      <c r="A18" s="158" t="s">
        <v>134</v>
      </c>
      <c r="B18" s="158"/>
      <c r="C18" s="159"/>
      <c r="D18" s="122">
        <f>IF(E18="","",SUM(E18:E19))</f>
        <v>1</v>
      </c>
      <c r="E18" s="82">
        <v>1</v>
      </c>
      <c r="F18" s="83" t="s">
        <v>41</v>
      </c>
      <c r="G18" s="84">
        <v>0</v>
      </c>
      <c r="H18" s="122">
        <f>IF(E18="","",SUM(G18:G19))</f>
        <v>0</v>
      </c>
      <c r="I18" s="158" t="s">
        <v>21</v>
      </c>
      <c r="J18" s="158"/>
      <c r="K18" s="159"/>
    </row>
    <row r="19" spans="1:11" ht="24.75" customHeight="1">
      <c r="A19" s="160"/>
      <c r="B19" s="160"/>
      <c r="C19" s="161"/>
      <c r="D19" s="123" t="str">
        <f>IF(G17=0,"　",IF(F17=J17,1,IF(F17&gt;J17,3,0)))</f>
        <v>　</v>
      </c>
      <c r="E19" s="60">
        <v>0</v>
      </c>
      <c r="F19" s="8" t="s">
        <v>42</v>
      </c>
      <c r="G19" s="61">
        <v>0</v>
      </c>
      <c r="H19" s="123" t="str">
        <f>IF(K17=0,"　",IF(J17=N17,1,IF(J17&gt;N17,3,0)))</f>
        <v>　</v>
      </c>
      <c r="I19" s="160"/>
      <c r="J19" s="160"/>
      <c r="K19" s="161"/>
    </row>
    <row r="20" spans="1:11" ht="24.75" customHeight="1">
      <c r="A20" s="12"/>
      <c r="B20" s="116"/>
      <c r="C20" s="116"/>
      <c r="D20" s="17"/>
      <c r="E20" s="113"/>
      <c r="F20" s="105" t="s">
        <v>106</v>
      </c>
      <c r="G20" s="113"/>
      <c r="H20" s="17"/>
      <c r="I20" s="9"/>
      <c r="J20" s="116"/>
      <c r="K20" s="116"/>
    </row>
    <row r="21" spans="1:11" ht="24.75" customHeight="1">
      <c r="A21" s="1"/>
      <c r="B21" s="108"/>
      <c r="C21" s="108"/>
      <c r="D21" s="1"/>
      <c r="E21" s="1"/>
      <c r="F21" s="1"/>
      <c r="G21" s="1"/>
      <c r="H21" s="1"/>
      <c r="I21" s="1"/>
      <c r="J21" s="108"/>
      <c r="K21" s="108"/>
    </row>
    <row r="22" spans="1:11" ht="13.5" customHeight="1">
      <c r="A22" s="1"/>
      <c r="B22" s="1"/>
      <c r="D22" s="1"/>
      <c r="E22" s="1"/>
      <c r="F22" s="1"/>
      <c r="G22" s="1"/>
      <c r="H22" s="1"/>
      <c r="I22" s="1"/>
      <c r="J22" s="1"/>
      <c r="K22" s="1"/>
    </row>
    <row r="23" spans="1:3" ht="13.5">
      <c r="A23" t="s">
        <v>126</v>
      </c>
      <c r="C23" t="s">
        <v>122</v>
      </c>
    </row>
    <row r="24" spans="1:11" ht="24.75" customHeight="1">
      <c r="A24" s="158" t="s">
        <v>135</v>
      </c>
      <c r="B24" s="158"/>
      <c r="C24" s="159"/>
      <c r="D24" s="122">
        <f>IF(E24="","",SUM(E24:E25))</f>
        <v>3</v>
      </c>
      <c r="E24" s="82">
        <v>1</v>
      </c>
      <c r="F24" s="83" t="s">
        <v>41</v>
      </c>
      <c r="G24" s="84">
        <v>1</v>
      </c>
      <c r="H24" s="122">
        <f>IF(E24="","",SUM(G24:G25))</f>
        <v>1</v>
      </c>
      <c r="I24" s="158" t="s">
        <v>21</v>
      </c>
      <c r="J24" s="158"/>
      <c r="K24" s="159"/>
    </row>
    <row r="25" spans="1:11" ht="24.75" customHeight="1">
      <c r="A25" s="160"/>
      <c r="B25" s="160"/>
      <c r="C25" s="161"/>
      <c r="D25" s="123" t="str">
        <f>IF(G23=0,"　",IF(F23=J23,1,IF(F23&gt;J23,3,0)))</f>
        <v>　</v>
      </c>
      <c r="E25" s="60">
        <v>2</v>
      </c>
      <c r="F25" s="8" t="s">
        <v>42</v>
      </c>
      <c r="G25" s="61">
        <v>0</v>
      </c>
      <c r="H25" s="123" t="str">
        <f>IF(K23=0,"　",IF(J23=N23,1,IF(J23&gt;N23,3,0)))</f>
        <v>　</v>
      </c>
      <c r="I25" s="160"/>
      <c r="J25" s="160"/>
      <c r="K25" s="161"/>
    </row>
    <row r="26" spans="1:11" ht="24.75" customHeight="1">
      <c r="A26" s="12"/>
      <c r="B26" s="116" t="str">
        <f>IF(E24="","",IF(D24+E26&gt;H24+G26,"７位","８位"))</f>
        <v>７位</v>
      </c>
      <c r="C26" s="116"/>
      <c r="D26" s="17"/>
      <c r="E26" s="113"/>
      <c r="F26" s="105" t="s">
        <v>106</v>
      </c>
      <c r="G26" s="113"/>
      <c r="H26" s="17"/>
      <c r="I26" s="9"/>
      <c r="J26" s="116" t="s">
        <v>139</v>
      </c>
      <c r="K26" s="116"/>
    </row>
    <row r="27" spans="1:1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3" ht="13.5">
      <c r="A28" t="s">
        <v>127</v>
      </c>
      <c r="C28" t="s">
        <v>123</v>
      </c>
    </row>
    <row r="29" spans="1:11" ht="24.75" customHeight="1">
      <c r="A29" s="158" t="s">
        <v>121</v>
      </c>
      <c r="B29" s="158"/>
      <c r="C29" s="159"/>
      <c r="D29" s="122">
        <f>IF(E29="","",SUM(E29:E30))</f>
        <v>3</v>
      </c>
      <c r="E29" s="82">
        <v>1</v>
      </c>
      <c r="F29" s="83" t="s">
        <v>41</v>
      </c>
      <c r="G29" s="84">
        <v>0</v>
      </c>
      <c r="H29" s="122">
        <f>IF(E29="","",SUM(G29:G30))</f>
        <v>0</v>
      </c>
      <c r="I29" s="158" t="s">
        <v>134</v>
      </c>
      <c r="J29" s="158"/>
      <c r="K29" s="159"/>
    </row>
    <row r="30" spans="1:11" ht="24.75" customHeight="1">
      <c r="A30" s="160"/>
      <c r="B30" s="160"/>
      <c r="C30" s="161"/>
      <c r="D30" s="123" t="str">
        <f>IF(G28=0,"　",IF(F28=J28,1,IF(F28&gt;J28,3,0)))</f>
        <v>　</v>
      </c>
      <c r="E30" s="60">
        <v>2</v>
      </c>
      <c r="F30" s="8" t="s">
        <v>42</v>
      </c>
      <c r="G30" s="61">
        <v>0</v>
      </c>
      <c r="H30" s="123" t="str">
        <f>IF(K28=0,"　",IF(J28=N28,1,IF(J28&gt;N28,3,0)))</f>
        <v>　</v>
      </c>
      <c r="I30" s="160"/>
      <c r="J30" s="160"/>
      <c r="K30" s="161"/>
    </row>
    <row r="31" spans="1:11" ht="24.75" customHeight="1">
      <c r="A31" s="12"/>
      <c r="B31" s="116" t="str">
        <f>IF(E29="","",IF(D29+E31&gt;H29+G31,"５位","６位"))</f>
        <v>５位</v>
      </c>
      <c r="C31" s="116"/>
      <c r="D31" s="17"/>
      <c r="E31" s="113"/>
      <c r="F31" s="105" t="s">
        <v>106</v>
      </c>
      <c r="G31" s="113"/>
      <c r="H31" s="17"/>
      <c r="I31" s="9"/>
      <c r="J31" s="116" t="s">
        <v>140</v>
      </c>
      <c r="K31" s="116"/>
    </row>
    <row r="33" spans="1:6" s="1" customFormat="1" ht="21" customHeight="1">
      <c r="A33" s="1" t="s">
        <v>48</v>
      </c>
      <c r="C33" s="13"/>
      <c r="F33"/>
    </row>
    <row r="34" spans="3:6" s="1" customFormat="1" ht="21" customHeight="1">
      <c r="C34" s="13"/>
      <c r="F34"/>
    </row>
    <row r="35" spans="4:10" ht="14.25">
      <c r="D35" s="10" t="s">
        <v>6</v>
      </c>
      <c r="G35" s="10" t="s">
        <v>7</v>
      </c>
      <c r="J35" s="10" t="s">
        <v>8</v>
      </c>
    </row>
    <row r="36" spans="7:10" ht="14.25">
      <c r="G36" s="10" t="s">
        <v>9</v>
      </c>
      <c r="J36" s="10" t="s">
        <v>10</v>
      </c>
    </row>
    <row r="37" spans="7:10" ht="13.5">
      <c r="G37" t="s">
        <v>11</v>
      </c>
      <c r="J37" t="s">
        <v>12</v>
      </c>
    </row>
    <row r="38" spans="7:10" ht="14.25">
      <c r="G38" s="10" t="s">
        <v>13</v>
      </c>
      <c r="J38" s="10" t="s">
        <v>14</v>
      </c>
    </row>
  </sheetData>
  <sheetProtection/>
  <mergeCells count="30">
    <mergeCell ref="J20:K20"/>
    <mergeCell ref="A5:K5"/>
    <mergeCell ref="D13:D14"/>
    <mergeCell ref="H13:H14"/>
    <mergeCell ref="B26:C26"/>
    <mergeCell ref="A18:C19"/>
    <mergeCell ref="I11:K11"/>
    <mergeCell ref="J15:K15"/>
    <mergeCell ref="J26:K26"/>
    <mergeCell ref="B20:C20"/>
    <mergeCell ref="H18:H19"/>
    <mergeCell ref="H24:H25"/>
    <mergeCell ref="D24:D25"/>
    <mergeCell ref="A24:C25"/>
    <mergeCell ref="A3:K3"/>
    <mergeCell ref="I13:K14"/>
    <mergeCell ref="I18:K19"/>
    <mergeCell ref="I24:K25"/>
    <mergeCell ref="D18:D19"/>
    <mergeCell ref="B15:C15"/>
    <mergeCell ref="H7:K7"/>
    <mergeCell ref="H9:K9"/>
    <mergeCell ref="G11:H11"/>
    <mergeCell ref="A13:C14"/>
    <mergeCell ref="B31:C31"/>
    <mergeCell ref="J31:K31"/>
    <mergeCell ref="H29:H30"/>
    <mergeCell ref="I29:K30"/>
    <mergeCell ref="A29:C30"/>
    <mergeCell ref="D29:D3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tabSelected="1" zoomScalePageLayoutView="0" workbookViewId="0" topLeftCell="A1">
      <selection activeCell="AL5" sqref="AL5"/>
    </sheetView>
  </sheetViews>
  <sheetFormatPr defaultColWidth="9.00390625" defaultRowHeight="13.5"/>
  <cols>
    <col min="1" max="1" width="3.125" style="14" customWidth="1"/>
    <col min="2" max="2" width="3.50390625" style="15" customWidth="1"/>
    <col min="3" max="3" width="4.00390625" style="15" bestFit="1" customWidth="1"/>
    <col min="4" max="22" width="2.625" style="15" customWidth="1"/>
    <col min="23" max="23" width="3.75390625" style="15" customWidth="1"/>
    <col min="24" max="28" width="2.625" style="15" customWidth="1"/>
    <col min="29" max="29" width="2.875" style="15" customWidth="1"/>
    <col min="30" max="34" width="2.625" style="15" customWidth="1"/>
    <col min="35" max="35" width="4.75390625" style="15" bestFit="1" customWidth="1"/>
    <col min="36" max="38" width="3.375" style="15" bestFit="1" customWidth="1"/>
    <col min="39" max="41" width="4.75390625" style="15" customWidth="1"/>
    <col min="42" max="42" width="5.25390625" style="15" bestFit="1" customWidth="1"/>
    <col min="43" max="84" width="2.625" style="15" customWidth="1"/>
    <col min="85" max="16384" width="9.00390625" style="15" customWidth="1"/>
  </cols>
  <sheetData>
    <row r="1" spans="1:43" ht="19.5" customHeight="1" thickBot="1">
      <c r="A1" s="186" t="s">
        <v>67</v>
      </c>
      <c r="B1" s="187"/>
      <c r="C1" s="187"/>
      <c r="D1" s="187"/>
      <c r="E1" s="187"/>
      <c r="F1" s="188"/>
      <c r="G1" s="175" t="str">
        <f>A2</f>
        <v>丸岡ＦＣ</v>
      </c>
      <c r="H1" s="176"/>
      <c r="I1" s="176"/>
      <c r="J1" s="177"/>
      <c r="K1" s="175" t="str">
        <f>A3</f>
        <v>福井市中央ＦＣ</v>
      </c>
      <c r="L1" s="176"/>
      <c r="M1" s="176"/>
      <c r="N1" s="177"/>
      <c r="O1" s="175" t="str">
        <f>A4</f>
        <v>武生FC</v>
      </c>
      <c r="P1" s="176"/>
      <c r="Q1" s="176"/>
      <c r="R1" s="177"/>
      <c r="S1" s="175" t="str">
        <f>A5</f>
        <v>アルファードFC</v>
      </c>
      <c r="T1" s="176"/>
      <c r="U1" s="176"/>
      <c r="V1" s="177"/>
      <c r="W1" s="23" t="s">
        <v>26</v>
      </c>
      <c r="X1" s="24" t="s">
        <v>30</v>
      </c>
      <c r="Y1" s="24" t="s">
        <v>31</v>
      </c>
      <c r="Z1" s="24" t="s">
        <v>32</v>
      </c>
      <c r="AA1" s="24" t="s">
        <v>15</v>
      </c>
      <c r="AB1" s="24" t="s">
        <v>27</v>
      </c>
      <c r="AC1" s="24" t="s">
        <v>28</v>
      </c>
      <c r="AD1" s="213" t="s">
        <v>29</v>
      </c>
      <c r="AE1" s="214"/>
      <c r="AF1" s="102"/>
      <c r="AG1" s="102"/>
      <c r="AH1" s="102"/>
      <c r="AQ1" s="25"/>
    </row>
    <row r="2" spans="1:43" ht="19.5" customHeight="1" thickTop="1">
      <c r="A2" s="183" t="str">
        <f>'第1節　予選Ａｸﾞﾙーﾌﾟ'!$A$13</f>
        <v>丸岡ＦＣ</v>
      </c>
      <c r="B2" s="184"/>
      <c r="C2" s="184"/>
      <c r="D2" s="184"/>
      <c r="E2" s="184"/>
      <c r="F2" s="185"/>
      <c r="G2" s="189"/>
      <c r="H2" s="190"/>
      <c r="I2" s="190"/>
      <c r="J2" s="191"/>
      <c r="K2" s="26" t="str">
        <f>IF(L2&gt;N2,"○",IF(L2="","",IF(L2=N2,"△","●")))</f>
        <v>○</v>
      </c>
      <c r="L2" s="27">
        <v>5</v>
      </c>
      <c r="M2" s="27" t="s">
        <v>19</v>
      </c>
      <c r="N2" s="28">
        <f>$Z$25</f>
        <v>1</v>
      </c>
      <c r="O2" s="26" t="str">
        <f>IF(P2&gt;R2,"○",IF(P2="","",IF(P2=R2,"△","●")))</f>
        <v>●</v>
      </c>
      <c r="P2" s="27">
        <v>1</v>
      </c>
      <c r="Q2" s="27" t="s">
        <v>19</v>
      </c>
      <c r="R2" s="28">
        <v>2</v>
      </c>
      <c r="S2" s="26" t="str">
        <f>IF(T2&gt;V2,"○",IF(T2="","",IF(T2=V2,"△","●")))</f>
        <v>○</v>
      </c>
      <c r="T2" s="27">
        <v>5</v>
      </c>
      <c r="U2" s="27" t="s">
        <v>19</v>
      </c>
      <c r="V2" s="28">
        <v>0</v>
      </c>
      <c r="W2" s="29">
        <f>X2*3+Y2*1</f>
        <v>6</v>
      </c>
      <c r="X2" s="30">
        <f>COUNTIF(G2:V2,"=○")</f>
        <v>2</v>
      </c>
      <c r="Y2" s="30">
        <f>COUNTIF(G2:V2,"=△")</f>
        <v>0</v>
      </c>
      <c r="Z2" s="30">
        <f>COUNTIF(G2:V2,"=●")</f>
        <v>1</v>
      </c>
      <c r="AA2" s="30">
        <f>SUM(L2,P2,T2)</f>
        <v>11</v>
      </c>
      <c r="AB2" s="30">
        <f>SUM(N2,R2,V2)</f>
        <v>3</v>
      </c>
      <c r="AC2" s="30">
        <f>AA2-AB2</f>
        <v>8</v>
      </c>
      <c r="AD2" s="209">
        <v>2</v>
      </c>
      <c r="AE2" s="210"/>
      <c r="AF2" s="102"/>
      <c r="AG2" s="102"/>
      <c r="AH2" s="102"/>
      <c r="AQ2" s="31"/>
    </row>
    <row r="3" spans="1:43" ht="19.5" customHeight="1">
      <c r="A3" s="183" t="str">
        <f>'第1節　予選Ａｸﾞﾙーﾌﾟ'!$I$13</f>
        <v>福井市中央ＦＣ</v>
      </c>
      <c r="B3" s="184"/>
      <c r="C3" s="184"/>
      <c r="D3" s="184"/>
      <c r="E3" s="184"/>
      <c r="F3" s="185"/>
      <c r="G3" s="32" t="str">
        <f aca="true" t="shared" si="0" ref="G3:G11">IF(H3&gt;J3,"○",IF(H3="","",IF(H3=J3,"△","●")))</f>
        <v>●</v>
      </c>
      <c r="H3" s="33">
        <f>N2</f>
        <v>1</v>
      </c>
      <c r="I3" s="33" t="s">
        <v>33</v>
      </c>
      <c r="J3" s="34">
        <f>L2</f>
        <v>5</v>
      </c>
      <c r="K3" s="167"/>
      <c r="L3" s="168"/>
      <c r="M3" s="168"/>
      <c r="N3" s="192"/>
      <c r="O3" s="35" t="str">
        <f>IF(P3&gt;R3,"○",IF(P3="","",IF(P3=R3,"△","●")))</f>
        <v>●</v>
      </c>
      <c r="P3" s="36">
        <v>1</v>
      </c>
      <c r="Q3" s="36" t="s">
        <v>19</v>
      </c>
      <c r="R3" s="37">
        <v>2</v>
      </c>
      <c r="S3" s="35" t="str">
        <f>IF(T3&gt;V3,"○",IF(T3="","",IF(T3=V3,"△","●")))</f>
        <v>○</v>
      </c>
      <c r="T3" s="36">
        <v>5</v>
      </c>
      <c r="U3" s="36" t="s">
        <v>19</v>
      </c>
      <c r="V3" s="37">
        <v>3</v>
      </c>
      <c r="W3" s="38">
        <f>X3*3+Y3*1</f>
        <v>3</v>
      </c>
      <c r="X3" s="30">
        <f>COUNTIF(G3:V3,"=○")</f>
        <v>1</v>
      </c>
      <c r="Y3" s="30">
        <f>COUNTIF(G3:V3,"=△")</f>
        <v>0</v>
      </c>
      <c r="Z3" s="30">
        <f>COUNTIF(G3:V3,"=●")</f>
        <v>2</v>
      </c>
      <c r="AA3" s="30">
        <f>SUM(H3,P3,T3)</f>
        <v>7</v>
      </c>
      <c r="AB3" s="30">
        <f>SUM(J3,R3,V3)</f>
        <v>10</v>
      </c>
      <c r="AC3" s="39">
        <f>AA3-AB3</f>
        <v>-3</v>
      </c>
      <c r="AD3" s="211">
        <v>3</v>
      </c>
      <c r="AE3" s="212"/>
      <c r="AF3" s="102"/>
      <c r="AG3" s="102"/>
      <c r="AH3" s="102"/>
      <c r="AQ3" s="40"/>
    </row>
    <row r="4" spans="1:43" ht="19.5" customHeight="1">
      <c r="A4" s="183" t="str">
        <f>'第1節　予選Ａｸﾞﾙーﾌﾟ'!I23</f>
        <v>武生FC</v>
      </c>
      <c r="B4" s="184"/>
      <c r="C4" s="184"/>
      <c r="D4" s="184"/>
      <c r="E4" s="184"/>
      <c r="F4" s="185"/>
      <c r="G4" s="32" t="str">
        <f t="shared" si="0"/>
        <v>○</v>
      </c>
      <c r="H4" s="33">
        <f>R2</f>
        <v>2</v>
      </c>
      <c r="I4" s="33" t="s">
        <v>34</v>
      </c>
      <c r="J4" s="34">
        <f>P2</f>
        <v>1</v>
      </c>
      <c r="K4" s="35" t="str">
        <f>IF(L4&gt;N4,"○",IF(L4="","",IF(L4=N4,"△","●")))</f>
        <v>○</v>
      </c>
      <c r="L4" s="36">
        <v>2</v>
      </c>
      <c r="M4" s="36" t="s">
        <v>25</v>
      </c>
      <c r="N4" s="37">
        <v>1</v>
      </c>
      <c r="O4" s="167"/>
      <c r="P4" s="168"/>
      <c r="Q4" s="168"/>
      <c r="R4" s="192"/>
      <c r="S4" s="35" t="str">
        <f>IF(T4&gt;V4,"○",IF(T4="","",IF(T4=V4,"△","●")))</f>
        <v>○</v>
      </c>
      <c r="T4" s="36">
        <f>$P$26</f>
        <v>8</v>
      </c>
      <c r="U4" s="36" t="s">
        <v>25</v>
      </c>
      <c r="V4" s="37">
        <f>$Z$26</f>
        <v>2</v>
      </c>
      <c r="W4" s="38">
        <f>X4*3+Y4*1</f>
        <v>9</v>
      </c>
      <c r="X4" s="30">
        <f>COUNTIF(G4:V4,"=○")</f>
        <v>3</v>
      </c>
      <c r="Y4" s="30">
        <f>COUNTIF(G4:V4,"=△")</f>
        <v>0</v>
      </c>
      <c r="Z4" s="30">
        <f>COUNTIF(G4:V4,"=●")</f>
        <v>0</v>
      </c>
      <c r="AA4" s="30">
        <f>SUM(L4,H4,T4)</f>
        <v>12</v>
      </c>
      <c r="AB4" s="30">
        <f>SUM(N4,J4,V4)</f>
        <v>4</v>
      </c>
      <c r="AC4" s="39">
        <f>AA4-AB4</f>
        <v>8</v>
      </c>
      <c r="AD4" s="211">
        <v>1</v>
      </c>
      <c r="AE4" s="212"/>
      <c r="AF4" s="102"/>
      <c r="AG4" s="102"/>
      <c r="AH4" s="102"/>
      <c r="AQ4" s="41"/>
    </row>
    <row r="5" spans="1:43" ht="19.5" customHeight="1" thickBot="1">
      <c r="A5" s="199" t="str">
        <f>'第1節　予選Ａｸﾞﾙーﾌﾟ'!$I$18</f>
        <v>アルファードFC</v>
      </c>
      <c r="B5" s="200"/>
      <c r="C5" s="200"/>
      <c r="D5" s="200"/>
      <c r="E5" s="200"/>
      <c r="F5" s="201"/>
      <c r="G5" s="89" t="str">
        <f t="shared" si="0"/>
        <v>●</v>
      </c>
      <c r="H5" s="90">
        <f>$V$2</f>
        <v>0</v>
      </c>
      <c r="I5" s="90" t="s">
        <v>34</v>
      </c>
      <c r="J5" s="91">
        <f>$T$2</f>
        <v>5</v>
      </c>
      <c r="K5" s="92" t="str">
        <f>IF(L5&gt;N5,"○",IF(L5="","",IF(L5=N5,"△","●")))</f>
        <v>●</v>
      </c>
      <c r="L5" s="25">
        <f>$V$3</f>
        <v>3</v>
      </c>
      <c r="M5" s="25" t="s">
        <v>25</v>
      </c>
      <c r="N5" s="93">
        <f>$T$3</f>
        <v>5</v>
      </c>
      <c r="O5" s="92" t="str">
        <f>IF(P5&gt;R5,"○",IF(P5="","",IF(P5=R5,"△","●")))</f>
        <v>●</v>
      </c>
      <c r="P5" s="25">
        <f>$V$4</f>
        <v>2</v>
      </c>
      <c r="Q5" s="25" t="s">
        <v>19</v>
      </c>
      <c r="R5" s="93">
        <f>$T$4</f>
        <v>8</v>
      </c>
      <c r="S5" s="215"/>
      <c r="T5" s="216"/>
      <c r="U5" s="216"/>
      <c r="V5" s="217"/>
      <c r="W5" s="94">
        <f>X5*3+Y5*1</f>
        <v>0</v>
      </c>
      <c r="X5" s="95">
        <f>COUNTIF(G5:V5,"=○")</f>
        <v>0</v>
      </c>
      <c r="Y5" s="95">
        <f>COUNTIF(G5:V5,"=△")</f>
        <v>0</v>
      </c>
      <c r="Z5" s="95">
        <f>COUNTIF(G5:V5,"=●")</f>
        <v>3</v>
      </c>
      <c r="AA5" s="95">
        <f>SUM(L5,P5,H5)</f>
        <v>5</v>
      </c>
      <c r="AB5" s="95">
        <f>SUM(N5,R5,J5)</f>
        <v>18</v>
      </c>
      <c r="AC5" s="96">
        <f>AA5-AB5</f>
        <v>-13</v>
      </c>
      <c r="AD5" s="197">
        <v>4</v>
      </c>
      <c r="AE5" s="198"/>
      <c r="AF5" s="102"/>
      <c r="AG5" s="102"/>
      <c r="AH5" s="102"/>
      <c r="AQ5" s="41"/>
    </row>
    <row r="6" spans="1:43" ht="13.5" customHeight="1" thickBot="1">
      <c r="A6" s="97"/>
      <c r="B6" s="97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9"/>
      <c r="X6" s="99"/>
      <c r="Y6" s="99"/>
      <c r="Z6" s="99"/>
      <c r="AA6" s="99"/>
      <c r="AB6" s="99"/>
      <c r="AC6" s="99"/>
      <c r="AD6" s="104"/>
      <c r="AE6" s="102"/>
      <c r="AF6" s="102"/>
      <c r="AG6" s="102"/>
      <c r="AH6" s="102"/>
      <c r="AQ6" s="41"/>
    </row>
    <row r="7" spans="1:43" ht="19.5" customHeight="1" thickBot="1">
      <c r="A7" s="186" t="s">
        <v>69</v>
      </c>
      <c r="B7" s="187"/>
      <c r="C7" s="187"/>
      <c r="D7" s="187"/>
      <c r="E7" s="187"/>
      <c r="F7" s="188"/>
      <c r="G7" s="202" t="str">
        <f>A8</f>
        <v>敦賀FC</v>
      </c>
      <c r="H7" s="203"/>
      <c r="I7" s="203"/>
      <c r="J7" s="204"/>
      <c r="K7" s="202" t="str">
        <f>A9</f>
        <v>アルタス小浜ＦＣ</v>
      </c>
      <c r="L7" s="203"/>
      <c r="M7" s="203"/>
      <c r="N7" s="204"/>
      <c r="O7" s="202" t="str">
        <f>A10</f>
        <v>サウルコス鯖江</v>
      </c>
      <c r="P7" s="203"/>
      <c r="Q7" s="203"/>
      <c r="R7" s="204"/>
      <c r="S7" s="202" t="str">
        <f>A11</f>
        <v>フェンテ大野</v>
      </c>
      <c r="T7" s="203"/>
      <c r="U7" s="203"/>
      <c r="V7" s="204"/>
      <c r="W7" s="23" t="s">
        <v>26</v>
      </c>
      <c r="X7" s="24" t="s">
        <v>30</v>
      </c>
      <c r="Y7" s="24" t="s">
        <v>31</v>
      </c>
      <c r="Z7" s="24" t="s">
        <v>32</v>
      </c>
      <c r="AA7" s="24" t="s">
        <v>15</v>
      </c>
      <c r="AB7" s="24" t="s">
        <v>27</v>
      </c>
      <c r="AC7" s="24" t="s">
        <v>28</v>
      </c>
      <c r="AD7" s="213" t="s">
        <v>29</v>
      </c>
      <c r="AE7" s="214"/>
      <c r="AF7" s="102"/>
      <c r="AG7" s="102"/>
      <c r="AH7" s="102"/>
      <c r="AQ7" s="25"/>
    </row>
    <row r="8" spans="1:43" ht="19.5" customHeight="1" thickTop="1">
      <c r="A8" s="183" t="str">
        <f>'第1節　予選Ｂｸﾞﾙｰﾌﾟ'!A13</f>
        <v>敦賀FC</v>
      </c>
      <c r="B8" s="184"/>
      <c r="C8" s="184"/>
      <c r="D8" s="184"/>
      <c r="E8" s="184"/>
      <c r="F8" s="185"/>
      <c r="G8" s="180"/>
      <c r="H8" s="181"/>
      <c r="I8" s="181"/>
      <c r="J8" s="182"/>
      <c r="K8" s="35" t="str">
        <f>IF(L8&gt;N8,"○",IF(L8="","",IF(L8=N8,"△","●")))</f>
        <v>△</v>
      </c>
      <c r="L8" s="36">
        <f>P33</f>
        <v>1</v>
      </c>
      <c r="M8" s="36" t="s">
        <v>25</v>
      </c>
      <c r="N8" s="37">
        <f>Z33</f>
        <v>1</v>
      </c>
      <c r="O8" s="35" t="str">
        <f>IF(P8&gt;R8,"○",IF(P8="","",IF(P8=R8,"△","●")))</f>
        <v>△</v>
      </c>
      <c r="P8" s="36">
        <f>P35</f>
        <v>1</v>
      </c>
      <c r="Q8" s="36" t="s">
        <v>25</v>
      </c>
      <c r="R8" s="37">
        <f>Z35</f>
        <v>1</v>
      </c>
      <c r="S8" s="35" t="str">
        <f>IF(T8&gt;V8,"○",IF(T8="","",IF(T8=V8,"△","●")))</f>
        <v>○</v>
      </c>
      <c r="T8" s="36">
        <v>5</v>
      </c>
      <c r="U8" s="36" t="s">
        <v>34</v>
      </c>
      <c r="V8" s="37">
        <v>0</v>
      </c>
      <c r="W8" s="29">
        <f>X8*3+Y8*1</f>
        <v>5</v>
      </c>
      <c r="X8" s="30">
        <f>COUNTIF(G8:V8,"=○")</f>
        <v>1</v>
      </c>
      <c r="Y8" s="30">
        <f>COUNTIF(G8:V8,"=△")</f>
        <v>2</v>
      </c>
      <c r="Z8" s="30">
        <f>COUNTIF(G8:V8,"=●")</f>
        <v>0</v>
      </c>
      <c r="AA8" s="30">
        <f>SUM(L8,P8,T8)</f>
        <v>7</v>
      </c>
      <c r="AB8" s="30">
        <f>SUM(N8,R8,V8)</f>
        <v>2</v>
      </c>
      <c r="AC8" s="30">
        <f>AA8-AB8</f>
        <v>5</v>
      </c>
      <c r="AD8" s="209">
        <v>1</v>
      </c>
      <c r="AE8" s="210"/>
      <c r="AF8" s="102"/>
      <c r="AG8" s="102"/>
      <c r="AH8" s="102"/>
      <c r="AQ8" s="25"/>
    </row>
    <row r="9" spans="1:43" ht="19.5" customHeight="1">
      <c r="A9" s="183" t="str">
        <f>'第1節　予選Ｂｸﾞﾙｰﾌﾟ'!I13</f>
        <v>アルタス小浜ＦＣ</v>
      </c>
      <c r="B9" s="184"/>
      <c r="C9" s="184"/>
      <c r="D9" s="184"/>
      <c r="E9" s="184"/>
      <c r="F9" s="185"/>
      <c r="G9" s="32" t="str">
        <f t="shared" si="0"/>
        <v>△</v>
      </c>
      <c r="H9" s="33">
        <f>N8</f>
        <v>1</v>
      </c>
      <c r="I9" s="33" t="s">
        <v>34</v>
      </c>
      <c r="J9" s="34">
        <f>L8</f>
        <v>1</v>
      </c>
      <c r="K9" s="167"/>
      <c r="L9" s="168"/>
      <c r="M9" s="168"/>
      <c r="N9" s="192"/>
      <c r="O9" s="35" t="str">
        <f>IF(P9&gt;R9,"○",IF(P9="","",IF(P9=R9,"△","●")))</f>
        <v>△</v>
      </c>
      <c r="P9" s="36">
        <v>1</v>
      </c>
      <c r="Q9" s="36" t="s">
        <v>25</v>
      </c>
      <c r="R9" s="37">
        <v>1</v>
      </c>
      <c r="S9" s="32" t="str">
        <f>IF(T9&gt;V9,"○",IF(T9="","",IF(T9=V9,"△","●")))</f>
        <v>○</v>
      </c>
      <c r="T9" s="36">
        <v>5</v>
      </c>
      <c r="U9" s="36" t="s">
        <v>25</v>
      </c>
      <c r="V9" s="37">
        <v>0</v>
      </c>
      <c r="W9" s="38">
        <f>X9*3+Y9*1</f>
        <v>5</v>
      </c>
      <c r="X9" s="30">
        <f>COUNTIF(G9:V9,"=○")</f>
        <v>1</v>
      </c>
      <c r="Y9" s="30">
        <f>COUNTIF(G9:V9,"=△")</f>
        <v>2</v>
      </c>
      <c r="Z9" s="30">
        <f>COUNTIF(G9:V9,"=●")</f>
        <v>0</v>
      </c>
      <c r="AA9" s="30">
        <f>SUM(H9,P9,T9)</f>
        <v>7</v>
      </c>
      <c r="AB9" s="30">
        <f>SUM(J9,R9,V9)</f>
        <v>2</v>
      </c>
      <c r="AC9" s="39">
        <f>AA9-AB9</f>
        <v>5</v>
      </c>
      <c r="AD9" s="211">
        <v>2</v>
      </c>
      <c r="AE9" s="212"/>
      <c r="AF9" s="102"/>
      <c r="AG9" s="102"/>
      <c r="AH9" s="102"/>
      <c r="AQ9" s="25"/>
    </row>
    <row r="10" spans="1:43" ht="19.5" customHeight="1">
      <c r="A10" s="183" t="str">
        <f>'第1節　予選Ｂｸﾞﾙｰﾌﾟ'!A18</f>
        <v>サウルコス鯖江</v>
      </c>
      <c r="B10" s="184"/>
      <c r="C10" s="184"/>
      <c r="D10" s="184"/>
      <c r="E10" s="184"/>
      <c r="F10" s="185"/>
      <c r="G10" s="32" t="str">
        <f t="shared" si="0"/>
        <v>△</v>
      </c>
      <c r="H10" s="33">
        <f>R8</f>
        <v>1</v>
      </c>
      <c r="I10" s="33" t="s">
        <v>35</v>
      </c>
      <c r="J10" s="34">
        <f>P8</f>
        <v>1</v>
      </c>
      <c r="K10" s="32" t="str">
        <f>IF(L10&gt;N10,"○",IF(L10="","",IF(L10=N10,"△","●")))</f>
        <v>△</v>
      </c>
      <c r="L10" s="33">
        <v>1</v>
      </c>
      <c r="M10" s="33" t="s">
        <v>24</v>
      </c>
      <c r="N10" s="34">
        <v>1</v>
      </c>
      <c r="O10" s="167"/>
      <c r="P10" s="168"/>
      <c r="Q10" s="168"/>
      <c r="R10" s="168"/>
      <c r="S10" s="32" t="str">
        <f>IF(T10&gt;V10,"○",IF(T10="","",IF(T10=V10,"△","●")))</f>
        <v>○</v>
      </c>
      <c r="T10" s="33">
        <f>P34</f>
        <v>4</v>
      </c>
      <c r="U10" s="33" t="s">
        <v>24</v>
      </c>
      <c r="V10" s="34">
        <f>Z34</f>
        <v>0</v>
      </c>
      <c r="W10" s="38">
        <f>X10*3+Y10*1</f>
        <v>5</v>
      </c>
      <c r="X10" s="30">
        <f>COUNTIF(G10:V10,"=○")</f>
        <v>1</v>
      </c>
      <c r="Y10" s="30">
        <f>COUNTIF(G10:V10,"=△")</f>
        <v>2</v>
      </c>
      <c r="Z10" s="30">
        <f>COUNTIF(G10:V10,"=●")</f>
        <v>0</v>
      </c>
      <c r="AA10" s="30">
        <f>SUM(L10,H10,T10)</f>
        <v>6</v>
      </c>
      <c r="AB10" s="30">
        <f>SUM(N10,J10,V10)</f>
        <v>2</v>
      </c>
      <c r="AC10" s="39">
        <f>AA10-AB10</f>
        <v>4</v>
      </c>
      <c r="AD10" s="211">
        <v>3</v>
      </c>
      <c r="AE10" s="212"/>
      <c r="AF10" s="102"/>
      <c r="AG10" s="102"/>
      <c r="AH10" s="102"/>
      <c r="AQ10" s="25"/>
    </row>
    <row r="11" spans="1:43" ht="19.5" customHeight="1" thickBot="1">
      <c r="A11" s="223" t="str">
        <f>'第1節　予選Ｂｸﾞﾙｰﾌﾟ'!I18</f>
        <v>フェンテ大野</v>
      </c>
      <c r="B11" s="224"/>
      <c r="C11" s="224"/>
      <c r="D11" s="224"/>
      <c r="E11" s="224"/>
      <c r="F11" s="225"/>
      <c r="G11" s="42" t="str">
        <f t="shared" si="0"/>
        <v>●</v>
      </c>
      <c r="H11" s="43">
        <f>$V$8</f>
        <v>0</v>
      </c>
      <c r="I11" s="43" t="s">
        <v>35</v>
      </c>
      <c r="J11" s="44">
        <f>$T$8</f>
        <v>5</v>
      </c>
      <c r="K11" s="42" t="str">
        <f>IF(L11&gt;N11,"○",IF(L11="","",IF(L11=N11,"△","●")))</f>
        <v>●</v>
      </c>
      <c r="L11" s="43">
        <f>$V$9</f>
        <v>0</v>
      </c>
      <c r="M11" s="43" t="s">
        <v>24</v>
      </c>
      <c r="N11" s="44">
        <f>$T$9</f>
        <v>5</v>
      </c>
      <c r="O11" s="42" t="str">
        <f>IF(P11&gt;R11,"○",IF(P11="","",IF(P11=R11,"△","●")))</f>
        <v>●</v>
      </c>
      <c r="P11" s="43">
        <f>$V$10</f>
        <v>0</v>
      </c>
      <c r="Q11" s="43" t="s">
        <v>24</v>
      </c>
      <c r="R11" s="44">
        <f>$T$10</f>
        <v>4</v>
      </c>
      <c r="S11" s="169"/>
      <c r="T11" s="170"/>
      <c r="U11" s="170"/>
      <c r="V11" s="171"/>
      <c r="W11" s="100">
        <f>X11*3+Y11*1</f>
        <v>0</v>
      </c>
      <c r="X11" s="45">
        <f>COUNTIF(G11:V11,"=○")</f>
        <v>0</v>
      </c>
      <c r="Y11" s="45">
        <f>COUNTIF(G11:V11,"=△")</f>
        <v>0</v>
      </c>
      <c r="Z11" s="45">
        <f>COUNTIF(G11:V11,"=●")</f>
        <v>3</v>
      </c>
      <c r="AA11" s="45">
        <f>SUM(L11,P11,H11)</f>
        <v>0</v>
      </c>
      <c r="AB11" s="45">
        <f>SUM(N11,R11,J11)</f>
        <v>14</v>
      </c>
      <c r="AC11" s="101">
        <f>AA11-AB11</f>
        <v>-14</v>
      </c>
      <c r="AD11" s="197">
        <v>4</v>
      </c>
      <c r="AE11" s="198"/>
      <c r="AF11" s="103"/>
      <c r="AG11" s="103"/>
      <c r="AH11" s="103"/>
      <c r="AQ11" s="25"/>
    </row>
    <row r="13" spans="2:21" ht="13.5" customHeight="1">
      <c r="B13" s="87" t="s">
        <v>88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2:33" ht="13.5" customHeight="1">
      <c r="B14" s="220" t="s">
        <v>79</v>
      </c>
      <c r="C14" s="220"/>
      <c r="D14" s="220"/>
      <c r="E14" s="205" t="str">
        <f>IF((P44+P45)*5&gt;(Z44+Z45),J44,AB44)</f>
        <v>武生ＦＣ</v>
      </c>
      <c r="F14" s="206"/>
      <c r="G14" s="206"/>
      <c r="H14" s="206"/>
      <c r="I14" s="206"/>
      <c r="J14" s="206"/>
      <c r="K14" s="206"/>
      <c r="L14" s="206"/>
      <c r="M14" s="109"/>
      <c r="W14" s="220" t="s">
        <v>100</v>
      </c>
      <c r="X14" s="220"/>
      <c r="Y14" s="220"/>
      <c r="Z14" s="205" t="str">
        <f>IF((P48+P49)*5&gt;(Z48+Z49),J48,AB48)</f>
        <v>福井市中央FC</v>
      </c>
      <c r="AA14" s="206"/>
      <c r="AB14" s="206"/>
      <c r="AC14" s="206"/>
      <c r="AD14" s="206"/>
      <c r="AE14" s="206"/>
      <c r="AF14" s="206"/>
      <c r="AG14" s="206"/>
    </row>
    <row r="15" spans="2:33" ht="14.25" customHeight="1" thickBot="1">
      <c r="B15" s="221"/>
      <c r="C15" s="221"/>
      <c r="D15" s="221"/>
      <c r="E15" s="207"/>
      <c r="F15" s="207"/>
      <c r="G15" s="207"/>
      <c r="H15" s="207"/>
      <c r="I15" s="207"/>
      <c r="J15" s="207"/>
      <c r="K15" s="207"/>
      <c r="L15" s="207"/>
      <c r="M15" s="109"/>
      <c r="W15" s="221"/>
      <c r="X15" s="221"/>
      <c r="Y15" s="221"/>
      <c r="Z15" s="207"/>
      <c r="AA15" s="207"/>
      <c r="AB15" s="207"/>
      <c r="AC15" s="207"/>
      <c r="AD15" s="207"/>
      <c r="AE15" s="207"/>
      <c r="AF15" s="207"/>
      <c r="AG15" s="207"/>
    </row>
    <row r="16" spans="2:33" ht="13.5" customHeight="1">
      <c r="B16" s="220" t="s">
        <v>80</v>
      </c>
      <c r="C16" s="220"/>
      <c r="D16" s="220"/>
      <c r="E16" s="205" t="str">
        <f>IF((P44+P45)*5&gt;(Z44+Z45),AB44,J44)</f>
        <v>敦賀ＦＣ</v>
      </c>
      <c r="F16" s="206"/>
      <c r="G16" s="206"/>
      <c r="H16" s="206"/>
      <c r="I16" s="206"/>
      <c r="J16" s="206"/>
      <c r="K16" s="206"/>
      <c r="L16" s="206"/>
      <c r="M16" s="109"/>
      <c r="O16" s="218" t="s">
        <v>104</v>
      </c>
      <c r="P16" s="219"/>
      <c r="Q16" s="219"/>
      <c r="R16" s="219"/>
      <c r="S16" s="219"/>
      <c r="T16" s="219"/>
      <c r="U16" s="219"/>
      <c r="V16" s="110"/>
      <c r="W16" s="220" t="s">
        <v>101</v>
      </c>
      <c r="X16" s="220"/>
      <c r="Y16" s="220"/>
      <c r="Z16" s="205" t="str">
        <f>IF((P48+P49)*5&gt;(Z48+Z49),AB48,J48)</f>
        <v>サウルコス鯖江</v>
      </c>
      <c r="AA16" s="206"/>
      <c r="AB16" s="206"/>
      <c r="AC16" s="206"/>
      <c r="AD16" s="206"/>
      <c r="AE16" s="206"/>
      <c r="AF16" s="206"/>
      <c r="AG16" s="206"/>
    </row>
    <row r="17" spans="2:33" ht="14.25" customHeight="1" thickBot="1">
      <c r="B17" s="221"/>
      <c r="C17" s="221"/>
      <c r="D17" s="221"/>
      <c r="E17" s="207"/>
      <c r="F17" s="207"/>
      <c r="G17" s="207"/>
      <c r="H17" s="207"/>
      <c r="I17" s="207"/>
      <c r="J17" s="207"/>
      <c r="K17" s="207"/>
      <c r="L17" s="207"/>
      <c r="M17" s="109"/>
      <c r="O17" s="219"/>
      <c r="P17" s="219"/>
      <c r="Q17" s="219"/>
      <c r="R17" s="219"/>
      <c r="S17" s="219"/>
      <c r="T17" s="219"/>
      <c r="U17" s="219"/>
      <c r="V17" s="110"/>
      <c r="W17" s="221"/>
      <c r="X17" s="221"/>
      <c r="Y17" s="221"/>
      <c r="Z17" s="207"/>
      <c r="AA17" s="207"/>
      <c r="AB17" s="207"/>
      <c r="AC17" s="207"/>
      <c r="AD17" s="207"/>
      <c r="AE17" s="207"/>
      <c r="AF17" s="207"/>
      <c r="AG17" s="207"/>
    </row>
    <row r="18" spans="2:33" ht="13.5" customHeight="1">
      <c r="B18" s="220" t="s">
        <v>81</v>
      </c>
      <c r="C18" s="220"/>
      <c r="D18" s="220"/>
      <c r="E18" s="205" t="s">
        <v>118</v>
      </c>
      <c r="F18" s="206"/>
      <c r="G18" s="206"/>
      <c r="H18" s="206"/>
      <c r="I18" s="206"/>
      <c r="J18" s="206"/>
      <c r="K18" s="206"/>
      <c r="L18" s="206"/>
      <c r="M18" s="109"/>
      <c r="O18" s="219"/>
      <c r="P18" s="219"/>
      <c r="Q18" s="219"/>
      <c r="R18" s="219"/>
      <c r="S18" s="219"/>
      <c r="T18" s="219"/>
      <c r="U18" s="219"/>
      <c r="V18" s="110"/>
      <c r="W18" s="220" t="s">
        <v>102</v>
      </c>
      <c r="X18" s="220"/>
      <c r="Y18" s="220"/>
      <c r="Z18" s="205" t="s">
        <v>141</v>
      </c>
      <c r="AA18" s="206"/>
      <c r="AB18" s="206"/>
      <c r="AC18" s="206"/>
      <c r="AD18" s="206"/>
      <c r="AE18" s="206"/>
      <c r="AF18" s="206"/>
      <c r="AG18" s="206"/>
    </row>
    <row r="19" spans="2:33" ht="14.25" customHeight="1" thickBot="1">
      <c r="B19" s="221"/>
      <c r="C19" s="221"/>
      <c r="D19" s="221"/>
      <c r="E19" s="207"/>
      <c r="F19" s="207"/>
      <c r="G19" s="207"/>
      <c r="H19" s="207"/>
      <c r="I19" s="207"/>
      <c r="J19" s="207"/>
      <c r="K19" s="207"/>
      <c r="L19" s="207"/>
      <c r="M19" s="109"/>
      <c r="O19" s="110"/>
      <c r="P19" s="110"/>
      <c r="Q19" s="110"/>
      <c r="R19" s="110"/>
      <c r="S19" s="110"/>
      <c r="T19" s="110"/>
      <c r="U19" s="110"/>
      <c r="V19" s="110"/>
      <c r="W19" s="221"/>
      <c r="X19" s="221"/>
      <c r="Y19" s="221"/>
      <c r="Z19" s="207"/>
      <c r="AA19" s="207"/>
      <c r="AB19" s="207"/>
      <c r="AC19" s="207"/>
      <c r="AD19" s="207"/>
      <c r="AE19" s="207"/>
      <c r="AF19" s="207"/>
      <c r="AG19" s="207"/>
    </row>
    <row r="20" spans="2:33" ht="13.5" customHeight="1">
      <c r="B20" s="220" t="s">
        <v>99</v>
      </c>
      <c r="C20" s="220"/>
      <c r="D20" s="220"/>
      <c r="E20" s="205" t="s">
        <v>145</v>
      </c>
      <c r="F20" s="206"/>
      <c r="G20" s="206"/>
      <c r="H20" s="206"/>
      <c r="I20" s="206"/>
      <c r="J20" s="206"/>
      <c r="K20" s="206"/>
      <c r="L20" s="206"/>
      <c r="M20" s="109"/>
      <c r="W20" s="220" t="s">
        <v>103</v>
      </c>
      <c r="X20" s="220"/>
      <c r="Y20" s="220"/>
      <c r="Z20" s="205" t="s">
        <v>142</v>
      </c>
      <c r="AA20" s="206"/>
      <c r="AB20" s="206"/>
      <c r="AC20" s="206"/>
      <c r="AD20" s="206"/>
      <c r="AE20" s="206"/>
      <c r="AF20" s="206"/>
      <c r="AG20" s="206"/>
    </row>
    <row r="21" spans="2:33" ht="14.25" customHeight="1" thickBot="1">
      <c r="B21" s="221"/>
      <c r="C21" s="221"/>
      <c r="D21" s="221"/>
      <c r="E21" s="207"/>
      <c r="F21" s="207"/>
      <c r="G21" s="207"/>
      <c r="H21" s="207"/>
      <c r="I21" s="207"/>
      <c r="J21" s="207"/>
      <c r="K21" s="207"/>
      <c r="L21" s="207"/>
      <c r="M21" s="109"/>
      <c r="W21" s="221"/>
      <c r="X21" s="221"/>
      <c r="Y21" s="221"/>
      <c r="Z21" s="207"/>
      <c r="AA21" s="207"/>
      <c r="AB21" s="207"/>
      <c r="AC21" s="207"/>
      <c r="AD21" s="207"/>
      <c r="AE21" s="207"/>
      <c r="AF21" s="207"/>
      <c r="AG21" s="207"/>
    </row>
    <row r="22" spans="2:21" ht="13.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</row>
    <row r="23" ht="13.5" customHeight="1">
      <c r="A23" s="46" t="s">
        <v>17</v>
      </c>
    </row>
    <row r="24" spans="1:34" ht="13.5" customHeight="1">
      <c r="A24" s="87" t="s">
        <v>67</v>
      </c>
      <c r="B24" s="47"/>
      <c r="C24" s="47"/>
      <c r="D24" s="47"/>
      <c r="E24" s="47"/>
      <c r="F24" s="47"/>
      <c r="G24" s="47"/>
      <c r="H24" s="179" t="s">
        <v>18</v>
      </c>
      <c r="I24" s="179"/>
      <c r="J24" s="47"/>
      <c r="K24" s="47"/>
      <c r="L24" s="47"/>
      <c r="M24" s="47"/>
      <c r="N24" s="47"/>
      <c r="O24" s="172" t="s">
        <v>39</v>
      </c>
      <c r="P24" s="172"/>
      <c r="Q24" s="47"/>
      <c r="R24" s="193" t="s">
        <v>37</v>
      </c>
      <c r="S24" s="193"/>
      <c r="T24" s="193"/>
      <c r="U24" s="49"/>
      <c r="V24" s="193" t="s">
        <v>36</v>
      </c>
      <c r="W24" s="193"/>
      <c r="X24" s="193"/>
      <c r="Y24" s="48"/>
      <c r="Z24" s="172" t="s">
        <v>39</v>
      </c>
      <c r="AA24" s="172"/>
      <c r="AB24" s="48"/>
      <c r="AC24" s="48"/>
      <c r="AD24" s="48"/>
      <c r="AE24" s="48"/>
      <c r="AF24" s="48"/>
      <c r="AG24" s="179" t="s">
        <v>18</v>
      </c>
      <c r="AH24" s="179"/>
    </row>
    <row r="25" spans="1:34" ht="24" customHeight="1">
      <c r="A25" s="222">
        <f>'第1節　予選Ａｸﾞﾙーﾌﾟ'!H7</f>
        <v>40775</v>
      </c>
      <c r="B25" s="222"/>
      <c r="C25" s="51" t="s">
        <v>70</v>
      </c>
      <c r="D25" s="178">
        <v>0.375</v>
      </c>
      <c r="E25" s="178"/>
      <c r="F25" s="178"/>
      <c r="G25" s="52"/>
      <c r="H25" s="174">
        <f>'第1節　予選Ａｸﾞﾙーﾌﾟ'!$B$15</f>
        <v>3</v>
      </c>
      <c r="I25" s="174"/>
      <c r="J25" s="173" t="str">
        <f>'第1節　予選Ａｸﾞﾙーﾌﾟ'!A13</f>
        <v>丸岡ＦＣ</v>
      </c>
      <c r="K25" s="173"/>
      <c r="L25" s="173"/>
      <c r="M25" s="173"/>
      <c r="N25" s="173"/>
      <c r="P25" s="55">
        <f>'第1節　予選Ａｸﾞﾙーﾌﾟ'!$D$13</f>
        <v>5</v>
      </c>
      <c r="Q25" s="56"/>
      <c r="R25" s="57">
        <f>'第1節　予選Ａｸﾞﾙーﾌﾟ'!$E$13</f>
        <v>4</v>
      </c>
      <c r="S25" s="58" t="s">
        <v>38</v>
      </c>
      <c r="T25" s="59">
        <f>'第1節　予選Ａｸﾞﾙーﾌﾟ'!$G$13</f>
        <v>0</v>
      </c>
      <c r="U25" s="57"/>
      <c r="V25" s="57">
        <f>'第1節　予選Ａｸﾞﾙーﾌﾟ'!E14</f>
        <v>1</v>
      </c>
      <c r="W25" s="58" t="s">
        <v>38</v>
      </c>
      <c r="X25" s="57">
        <f>'第1節　予選Ａｸﾞﾙーﾌﾟ'!G14</f>
        <v>1</v>
      </c>
      <c r="Y25" s="57"/>
      <c r="Z25" s="55">
        <f>'第1節　予選Ａｸﾞﾙーﾌﾟ'!$H$13</f>
        <v>1</v>
      </c>
      <c r="AB25" s="173" t="str">
        <f>'第1節　予選Ａｸﾞﾙーﾌﾟ'!I13</f>
        <v>福井市中央ＦＣ</v>
      </c>
      <c r="AC25" s="173"/>
      <c r="AD25" s="173"/>
      <c r="AE25" s="173"/>
      <c r="AF25" s="173"/>
      <c r="AG25" s="174">
        <f>'第1節　予選Ａｸﾞﾙーﾌﾟ'!$J$15</f>
        <v>0</v>
      </c>
      <c r="AH25" s="174"/>
    </row>
    <row r="26" spans="1:34" ht="24" customHeight="1">
      <c r="A26" s="54"/>
      <c r="B26" s="50"/>
      <c r="C26" s="51" t="s">
        <v>71</v>
      </c>
      <c r="D26" s="178">
        <v>0.4166666666666667</v>
      </c>
      <c r="E26" s="178"/>
      <c r="F26" s="178"/>
      <c r="G26" s="52"/>
      <c r="H26" s="174">
        <f>'第1節　予選Ａｸﾞﾙーﾌﾟ'!$B$20</f>
        <v>3</v>
      </c>
      <c r="I26" s="174"/>
      <c r="J26" s="166" t="str">
        <f>'第1節　予選Ａｸﾞﾙーﾌﾟ'!A18</f>
        <v>武生FC</v>
      </c>
      <c r="K26" s="166"/>
      <c r="L26" s="166"/>
      <c r="M26" s="166"/>
      <c r="N26" s="166"/>
      <c r="P26" s="55">
        <f>'第1節　予選Ａｸﾞﾙーﾌﾟ'!$D$18</f>
        <v>8</v>
      </c>
      <c r="Q26" s="56"/>
      <c r="R26" s="57">
        <f>'第1節　予選Ａｸﾞﾙーﾌﾟ'!$E$18</f>
        <v>4</v>
      </c>
      <c r="S26" s="58" t="s">
        <v>38</v>
      </c>
      <c r="T26" s="59">
        <f>'第1節　予選Ａｸﾞﾙーﾌﾟ'!$G$18</f>
        <v>1</v>
      </c>
      <c r="U26" s="57"/>
      <c r="V26" s="57">
        <f>'第1節　予選Ａｸﾞﾙーﾌﾟ'!$E$19</f>
        <v>4</v>
      </c>
      <c r="W26" s="58" t="s">
        <v>38</v>
      </c>
      <c r="X26" s="57">
        <f>'第1節　予選Ａｸﾞﾙーﾌﾟ'!$G19</f>
        <v>1</v>
      </c>
      <c r="Y26" s="57"/>
      <c r="Z26" s="55">
        <f>'第1節　予選Ａｸﾞﾙーﾌﾟ'!$H$18</f>
        <v>2</v>
      </c>
      <c r="AB26" s="166" t="str">
        <f>'第1節　予選Ａｸﾞﾙーﾌﾟ'!$I$18</f>
        <v>アルファードFC</v>
      </c>
      <c r="AC26" s="166"/>
      <c r="AD26" s="166"/>
      <c r="AE26" s="166"/>
      <c r="AF26" s="166"/>
      <c r="AG26" s="174">
        <f>'第1節　予選Ａｸﾞﾙーﾌﾟ'!$J$20</f>
        <v>0</v>
      </c>
      <c r="AH26" s="174"/>
    </row>
    <row r="27" spans="1:34" ht="24" customHeight="1">
      <c r="A27" s="54"/>
      <c r="B27" s="50"/>
      <c r="C27" s="51" t="s">
        <v>72</v>
      </c>
      <c r="D27" s="178">
        <v>0.5</v>
      </c>
      <c r="E27" s="178"/>
      <c r="F27" s="178"/>
      <c r="G27" s="52"/>
      <c r="H27" s="174">
        <f>'第1節　予選Ａｸﾞﾙーﾌﾟ'!$B$25</f>
        <v>0</v>
      </c>
      <c r="I27" s="174"/>
      <c r="J27" s="166" t="str">
        <f>'第1節　予選Ａｸﾞﾙーﾌﾟ'!A23</f>
        <v>丸岡ＦＣ</v>
      </c>
      <c r="K27" s="166"/>
      <c r="L27" s="166"/>
      <c r="M27" s="166"/>
      <c r="N27" s="166"/>
      <c r="P27" s="55">
        <f>'第1節　予選Ａｸﾞﾙーﾌﾟ'!$D$23</f>
        <v>1</v>
      </c>
      <c r="Q27" s="56"/>
      <c r="R27" s="57">
        <f>'第1節　予選Ａｸﾞﾙーﾌﾟ'!$E$23</f>
        <v>0</v>
      </c>
      <c r="S27" s="58" t="s">
        <v>38</v>
      </c>
      <c r="T27" s="59">
        <f>'第1節　予選Ａｸﾞﾙーﾌﾟ'!$G$23</f>
        <v>1</v>
      </c>
      <c r="U27" s="57"/>
      <c r="V27" s="57">
        <f>'第1節　予選Ａｸﾞﾙーﾌﾟ'!$E$24</f>
        <v>1</v>
      </c>
      <c r="W27" s="58" t="s">
        <v>38</v>
      </c>
      <c r="X27" s="57">
        <f>'第1節　予選Ａｸﾞﾙーﾌﾟ'!G24</f>
        <v>1</v>
      </c>
      <c r="Y27" s="57"/>
      <c r="Z27" s="55">
        <f>'第1節　予選Ａｸﾞﾙーﾌﾟ'!$H$23</f>
        <v>2</v>
      </c>
      <c r="AB27" s="166" t="str">
        <f>'第1節　予選Ａｸﾞﾙーﾌﾟ'!$I$23</f>
        <v>武生FC</v>
      </c>
      <c r="AC27" s="166"/>
      <c r="AD27" s="166"/>
      <c r="AE27" s="166"/>
      <c r="AF27" s="166"/>
      <c r="AG27" s="174">
        <f>'第1節　予選Ａｸﾞﾙーﾌﾟ'!$J$25</f>
        <v>3</v>
      </c>
      <c r="AH27" s="174"/>
    </row>
    <row r="28" spans="1:34" ht="24" customHeight="1">
      <c r="A28" s="54"/>
      <c r="B28" s="50"/>
      <c r="C28" s="51" t="s">
        <v>73</v>
      </c>
      <c r="D28" s="178">
        <v>0.5416666666666666</v>
      </c>
      <c r="E28" s="178"/>
      <c r="F28" s="178"/>
      <c r="G28" s="52"/>
      <c r="H28" s="174">
        <f>'第1節　予選Ａｸﾞﾙーﾌﾟ'!$B$30</f>
        <v>3</v>
      </c>
      <c r="I28" s="174"/>
      <c r="J28" s="166" t="str">
        <f>'第1節　予選Ａｸﾞﾙーﾌﾟ'!A28</f>
        <v>福井市中央FC</v>
      </c>
      <c r="K28" s="166"/>
      <c r="L28" s="166"/>
      <c r="M28" s="166"/>
      <c r="N28" s="166"/>
      <c r="P28" s="55">
        <f>'第1節　予選Ａｸﾞﾙーﾌﾟ'!$D$28</f>
        <v>5</v>
      </c>
      <c r="Q28" s="56"/>
      <c r="R28" s="57">
        <f>'第1節　予選Ａｸﾞﾙーﾌﾟ'!$E$28</f>
        <v>3</v>
      </c>
      <c r="S28" s="58" t="s">
        <v>38</v>
      </c>
      <c r="T28" s="59">
        <f>'第1節　予選Ａｸﾞﾙーﾌﾟ'!$G$28</f>
        <v>1</v>
      </c>
      <c r="U28" s="57"/>
      <c r="V28" s="57">
        <f>'第1節　予選Ａｸﾞﾙーﾌﾟ'!$E$29</f>
        <v>2</v>
      </c>
      <c r="W28" s="58" t="s">
        <v>38</v>
      </c>
      <c r="X28" s="57">
        <f>'第1節　予選Ａｸﾞﾙーﾌﾟ'!$G$29</f>
        <v>2</v>
      </c>
      <c r="Y28" s="57"/>
      <c r="Z28" s="55">
        <f>'第1節　予選Ａｸﾞﾙーﾌﾟ'!$H$28</f>
        <v>3</v>
      </c>
      <c r="AB28" s="166" t="str">
        <f>'第1節　予選Ａｸﾞﾙーﾌﾟ'!$I$28</f>
        <v>アルファードFC</v>
      </c>
      <c r="AC28" s="166"/>
      <c r="AD28" s="166"/>
      <c r="AE28" s="166"/>
      <c r="AF28" s="166"/>
      <c r="AG28" s="174">
        <f>'第1節　予選Ａｸﾞﾙーﾌﾟ'!$J$30</f>
        <v>0</v>
      </c>
      <c r="AH28" s="174"/>
    </row>
    <row r="29" spans="1:34" ht="24" customHeight="1">
      <c r="A29" s="54"/>
      <c r="B29" s="50"/>
      <c r="C29" s="51" t="s">
        <v>84</v>
      </c>
      <c r="D29" s="178">
        <v>0.625</v>
      </c>
      <c r="E29" s="178"/>
      <c r="F29" s="178"/>
      <c r="G29" s="52"/>
      <c r="H29" s="174">
        <v>3</v>
      </c>
      <c r="I29" s="174"/>
      <c r="J29" s="166" t="str">
        <f>'第1節　予選Ａｸﾞﾙーﾌﾟ'!A33</f>
        <v>丸岡ＦＣ</v>
      </c>
      <c r="K29" s="166"/>
      <c r="L29" s="166"/>
      <c r="M29" s="166"/>
      <c r="N29" s="166"/>
      <c r="P29" s="55">
        <f>'第1節　予選Ｂｸﾞﾙｰﾌﾟ'!$D$28</f>
        <v>5</v>
      </c>
      <c r="Q29" s="56"/>
      <c r="R29" s="57">
        <f>'第1節　予選Ａｸﾞﾙーﾌﾟ'!$E$33</f>
        <v>1</v>
      </c>
      <c r="S29" s="58" t="s">
        <v>38</v>
      </c>
      <c r="T29" s="59">
        <f>'第1節　予選Ａｸﾞﾙーﾌﾟ'!$G$33</f>
        <v>0</v>
      </c>
      <c r="U29" s="57"/>
      <c r="V29" s="57">
        <f>'第1節　予選Ａｸﾞﾙーﾌﾟ'!$E$34</f>
        <v>4</v>
      </c>
      <c r="W29" s="58" t="s">
        <v>38</v>
      </c>
      <c r="X29" s="57">
        <f>'第1節　予選Ａｸﾞﾙーﾌﾟ'!G34</f>
        <v>0</v>
      </c>
      <c r="Y29" s="57"/>
      <c r="Z29" s="55">
        <f>'第1節　予選Ａｸﾞﾙーﾌﾟ'!$H$33</f>
        <v>0</v>
      </c>
      <c r="AB29" s="166" t="str">
        <f>'第1節　予選Ａｸﾞﾙーﾌﾟ'!$I$33</f>
        <v>アルファードFC</v>
      </c>
      <c r="AC29" s="166"/>
      <c r="AD29" s="166"/>
      <c r="AE29" s="166"/>
      <c r="AF29" s="166"/>
      <c r="AG29" s="174">
        <v>0</v>
      </c>
      <c r="AH29" s="174"/>
    </row>
    <row r="30" spans="1:34" ht="24" customHeight="1">
      <c r="A30" s="54"/>
      <c r="B30" s="50"/>
      <c r="C30" s="51" t="s">
        <v>85</v>
      </c>
      <c r="D30" s="178">
        <v>0.6666666666666666</v>
      </c>
      <c r="E30" s="178"/>
      <c r="F30" s="178"/>
      <c r="G30" s="52"/>
      <c r="H30" s="174">
        <v>0</v>
      </c>
      <c r="I30" s="174"/>
      <c r="J30" s="166" t="str">
        <f>'第1節　予選Ａｸﾞﾙーﾌﾟ'!A38</f>
        <v>福井市中央FC</v>
      </c>
      <c r="K30" s="166"/>
      <c r="L30" s="166"/>
      <c r="M30" s="166"/>
      <c r="N30" s="166"/>
      <c r="P30" s="55">
        <v>1</v>
      </c>
      <c r="Q30" s="56"/>
      <c r="R30" s="57">
        <f>'第1節　予選Ａｸﾞﾙーﾌﾟ'!$E$38</f>
        <v>0</v>
      </c>
      <c r="S30" s="58" t="s">
        <v>38</v>
      </c>
      <c r="T30" s="59">
        <f>'第1節　予選Ａｸﾞﾙーﾌﾟ'!$G$38</f>
        <v>2</v>
      </c>
      <c r="U30" s="57"/>
      <c r="V30" s="57">
        <f>'第1節　予選Ａｸﾞﾙーﾌﾟ'!$E$39</f>
        <v>1</v>
      </c>
      <c r="W30" s="58" t="s">
        <v>38</v>
      </c>
      <c r="X30" s="57">
        <v>0</v>
      </c>
      <c r="Y30" s="57"/>
      <c r="Z30" s="55">
        <f>'第1節　予選Ａｸﾞﾙーﾌﾟ'!$H$38</f>
        <v>2</v>
      </c>
      <c r="AB30" s="166" t="str">
        <f>'第1節　予選Ａｸﾞﾙーﾌﾟ'!$I$38</f>
        <v>武生FC</v>
      </c>
      <c r="AC30" s="166"/>
      <c r="AD30" s="166"/>
      <c r="AE30" s="166"/>
      <c r="AF30" s="166"/>
      <c r="AG30" s="174">
        <v>3</v>
      </c>
      <c r="AH30" s="174"/>
    </row>
    <row r="31" spans="1:33" ht="12" customHeight="1">
      <c r="A31" s="46"/>
      <c r="B31" s="50"/>
      <c r="C31" s="50"/>
      <c r="D31" s="50"/>
      <c r="E31" s="50"/>
      <c r="F31" s="50"/>
      <c r="G31" s="52"/>
      <c r="H31" s="50"/>
      <c r="I31" s="50"/>
      <c r="J31" s="50"/>
      <c r="K31" s="50"/>
      <c r="L31" s="50"/>
      <c r="M31" s="50"/>
      <c r="N31" s="50"/>
      <c r="O31" s="50"/>
      <c r="P31" s="56"/>
      <c r="Q31" s="56"/>
      <c r="R31" s="57"/>
      <c r="S31" s="57"/>
      <c r="T31" s="57"/>
      <c r="U31" s="57"/>
      <c r="V31" s="57"/>
      <c r="W31" s="57"/>
      <c r="X31" s="57"/>
      <c r="Y31" s="57"/>
      <c r="Z31" s="56"/>
      <c r="AA31" s="50"/>
      <c r="AB31" s="50"/>
      <c r="AC31" s="50"/>
      <c r="AD31" s="50"/>
      <c r="AE31" s="50"/>
      <c r="AF31" s="50"/>
      <c r="AG31" s="50"/>
    </row>
    <row r="32" spans="1:34" ht="13.5" customHeight="1">
      <c r="A32" s="87" t="s">
        <v>69</v>
      </c>
      <c r="B32" s="50"/>
      <c r="C32" s="47"/>
      <c r="D32" s="50"/>
      <c r="E32" s="50"/>
      <c r="F32" s="50"/>
      <c r="G32" s="52"/>
      <c r="H32" s="179" t="s">
        <v>18</v>
      </c>
      <c r="I32" s="179"/>
      <c r="J32" s="50"/>
      <c r="K32" s="50"/>
      <c r="L32" s="50"/>
      <c r="M32" s="50"/>
      <c r="N32" s="50"/>
      <c r="O32" s="172" t="s">
        <v>39</v>
      </c>
      <c r="P32" s="172"/>
      <c r="Q32" s="56"/>
      <c r="R32" s="208" t="s">
        <v>37</v>
      </c>
      <c r="S32" s="208"/>
      <c r="T32" s="208"/>
      <c r="U32" s="57"/>
      <c r="V32" s="208" t="s">
        <v>36</v>
      </c>
      <c r="W32" s="208"/>
      <c r="X32" s="208"/>
      <c r="Y32" s="57"/>
      <c r="Z32" s="172" t="s">
        <v>39</v>
      </c>
      <c r="AA32" s="172"/>
      <c r="AB32" s="52"/>
      <c r="AC32" s="52"/>
      <c r="AD32" s="52"/>
      <c r="AE32" s="52"/>
      <c r="AF32" s="52"/>
      <c r="AG32" s="179" t="s">
        <v>18</v>
      </c>
      <c r="AH32" s="179"/>
    </row>
    <row r="33" spans="1:34" ht="24" customHeight="1">
      <c r="A33" s="222">
        <f>'第1節　予選Ｂｸﾞﾙｰﾌﾟ'!H7</f>
        <v>40775</v>
      </c>
      <c r="B33" s="222"/>
      <c r="C33" s="51" t="s">
        <v>74</v>
      </c>
      <c r="D33" s="178">
        <v>0.375</v>
      </c>
      <c r="E33" s="178"/>
      <c r="F33" s="178"/>
      <c r="G33" s="52"/>
      <c r="H33" s="174">
        <f>'第1節　予選Ｂｸﾞﾙｰﾌﾟ'!$B$15</f>
        <v>1</v>
      </c>
      <c r="I33" s="174"/>
      <c r="J33" s="173" t="str">
        <f>'第1節　予選Ｂｸﾞﾙｰﾌﾟ'!$A$13</f>
        <v>敦賀FC</v>
      </c>
      <c r="K33" s="173"/>
      <c r="L33" s="173"/>
      <c r="M33" s="173"/>
      <c r="N33" s="173"/>
      <c r="P33" s="55">
        <f>'第1節　予選Ｂｸﾞﾙｰﾌﾟ'!$D$13</f>
        <v>1</v>
      </c>
      <c r="Q33" s="56"/>
      <c r="R33" s="57">
        <f>'第1節　予選Ｂｸﾞﾙｰﾌﾟ'!$E$13</f>
        <v>0</v>
      </c>
      <c r="S33" s="58" t="s">
        <v>38</v>
      </c>
      <c r="T33" s="57">
        <f>'第1節　予選Ｂｸﾞﾙｰﾌﾟ'!$G$13</f>
        <v>1</v>
      </c>
      <c r="U33" s="57"/>
      <c r="V33" s="57">
        <f>'第1節　予選Ｂｸﾞﾙｰﾌﾟ'!$E$14</f>
        <v>1</v>
      </c>
      <c r="W33" s="58" t="s">
        <v>38</v>
      </c>
      <c r="X33" s="57">
        <f>'第1節　予選Ｂｸﾞﾙｰﾌﾟ'!$G$14</f>
        <v>0</v>
      </c>
      <c r="Y33" s="57"/>
      <c r="Z33" s="55">
        <f>'第1節　予選Ｂｸﾞﾙｰﾌﾟ'!$H$13</f>
        <v>1</v>
      </c>
      <c r="AB33" s="173" t="str">
        <f>'第1節　予選Ｂｸﾞﾙｰﾌﾟ'!$I$13</f>
        <v>アルタス小浜ＦＣ</v>
      </c>
      <c r="AC33" s="173"/>
      <c r="AD33" s="173"/>
      <c r="AE33" s="173"/>
      <c r="AF33" s="173"/>
      <c r="AG33" s="174">
        <f>'第1節　予選Ｂｸﾞﾙｰﾌﾟ'!$J$15</f>
        <v>1</v>
      </c>
      <c r="AH33" s="174"/>
    </row>
    <row r="34" spans="1:34" ht="24" customHeight="1">
      <c r="A34" s="54"/>
      <c r="B34" s="50"/>
      <c r="C34" s="51" t="s">
        <v>75</v>
      </c>
      <c r="D34" s="178">
        <v>0.4166666666666667</v>
      </c>
      <c r="E34" s="178"/>
      <c r="F34" s="178"/>
      <c r="G34" s="52"/>
      <c r="H34" s="174">
        <f>'第1節　予選Ｂｸﾞﾙｰﾌﾟ'!$B$20</f>
        <v>3</v>
      </c>
      <c r="I34" s="174"/>
      <c r="J34" s="166" t="str">
        <f>'第1節　予選Ｂｸﾞﾙｰﾌﾟ'!$A$18</f>
        <v>サウルコス鯖江</v>
      </c>
      <c r="K34" s="166"/>
      <c r="L34" s="166"/>
      <c r="M34" s="166"/>
      <c r="N34" s="166"/>
      <c r="P34" s="55">
        <f>'第1節　予選Ｂｸﾞﾙｰﾌﾟ'!$D$18</f>
        <v>4</v>
      </c>
      <c r="Q34" s="56"/>
      <c r="R34" s="57">
        <f>'第1節　予選Ｂｸﾞﾙｰﾌﾟ'!$E$18</f>
        <v>3</v>
      </c>
      <c r="S34" s="58" t="s">
        <v>38</v>
      </c>
      <c r="T34" s="57">
        <f>'第1節　予選Ｂｸﾞﾙｰﾌﾟ'!$G$18</f>
        <v>0</v>
      </c>
      <c r="U34" s="57"/>
      <c r="V34" s="57">
        <f>'第1節　予選Ｂｸﾞﾙｰﾌﾟ'!$E$19</f>
        <v>1</v>
      </c>
      <c r="W34" s="58" t="s">
        <v>38</v>
      </c>
      <c r="X34" s="57">
        <f>'第1節　予選Ｂｸﾞﾙｰﾌﾟ'!$G$19</f>
        <v>0</v>
      </c>
      <c r="Y34" s="57"/>
      <c r="Z34" s="55">
        <f>'第1節　予選Ｂｸﾞﾙｰﾌﾟ'!$H$18</f>
        <v>0</v>
      </c>
      <c r="AB34" s="166" t="str">
        <f>'第1節　予選Ｂｸﾞﾙｰﾌﾟ'!$I$18</f>
        <v>フェンテ大野</v>
      </c>
      <c r="AC34" s="166"/>
      <c r="AD34" s="166"/>
      <c r="AE34" s="166"/>
      <c r="AF34" s="166"/>
      <c r="AG34" s="174">
        <f>'第1節　予選Ｂｸﾞﾙｰﾌﾟ'!$J$20</f>
        <v>0</v>
      </c>
      <c r="AH34" s="174"/>
    </row>
    <row r="35" spans="1:34" ht="24" customHeight="1">
      <c r="A35" s="54"/>
      <c r="B35" s="50"/>
      <c r="C35" s="51" t="s">
        <v>76</v>
      </c>
      <c r="D35" s="178">
        <v>0.5</v>
      </c>
      <c r="E35" s="178"/>
      <c r="F35" s="178"/>
      <c r="G35" s="52"/>
      <c r="H35" s="174">
        <f>'第1節　予選Ｂｸﾞﾙｰﾌﾟ'!$B$25</f>
        <v>1</v>
      </c>
      <c r="I35" s="174"/>
      <c r="J35" s="166" t="str">
        <f>'第1節　予選Ｂｸﾞﾙｰﾌﾟ'!$A$23</f>
        <v>敦賀FC</v>
      </c>
      <c r="K35" s="166"/>
      <c r="L35" s="166"/>
      <c r="M35" s="166"/>
      <c r="N35" s="166"/>
      <c r="P35" s="55">
        <f>'第1節　予選Ｂｸﾞﾙｰﾌﾟ'!$D$23</f>
        <v>1</v>
      </c>
      <c r="Q35" s="56"/>
      <c r="R35" s="57">
        <f>'第1節　予選Ｂｸﾞﾙｰﾌﾟ'!$E$23</f>
        <v>0</v>
      </c>
      <c r="S35" s="58" t="s">
        <v>38</v>
      </c>
      <c r="T35" s="57">
        <f>'第1節　予選Ｂｸﾞﾙｰﾌﾟ'!$G$23</f>
        <v>0</v>
      </c>
      <c r="U35" s="57"/>
      <c r="V35" s="57">
        <f>'第1節　予選Ｂｸﾞﾙｰﾌﾟ'!$E$24</f>
        <v>1</v>
      </c>
      <c r="W35" s="58" t="s">
        <v>38</v>
      </c>
      <c r="X35" s="57">
        <f>'第1節　予選Ｂｸﾞﾙｰﾌﾟ'!$G$24</f>
        <v>1</v>
      </c>
      <c r="Y35" s="57"/>
      <c r="Z35" s="55">
        <f>'第1節　予選Ｂｸﾞﾙｰﾌﾟ'!$H$23</f>
        <v>1</v>
      </c>
      <c r="AB35" s="166" t="str">
        <f>'第1節　予選Ｂｸﾞﾙｰﾌﾟ'!$I$23</f>
        <v>サウルコス鯖江</v>
      </c>
      <c r="AC35" s="166"/>
      <c r="AD35" s="166"/>
      <c r="AE35" s="166"/>
      <c r="AF35" s="166"/>
      <c r="AG35" s="174">
        <f>'第1節　予選Ｂｸﾞﾙｰﾌﾟ'!$J$25</f>
        <v>1</v>
      </c>
      <c r="AH35" s="174"/>
    </row>
    <row r="36" spans="1:34" ht="24" customHeight="1">
      <c r="A36" s="54"/>
      <c r="B36" s="50"/>
      <c r="C36" s="51" t="s">
        <v>77</v>
      </c>
      <c r="D36" s="178">
        <v>0.5416666666666666</v>
      </c>
      <c r="E36" s="178"/>
      <c r="F36" s="178"/>
      <c r="G36" s="52"/>
      <c r="H36" s="174">
        <f>'第1節　予選Ｂｸﾞﾙｰﾌﾟ'!$B$30</f>
        <v>3</v>
      </c>
      <c r="I36" s="174"/>
      <c r="J36" s="166" t="str">
        <f>'第1節　予選Ｂｸﾞﾙｰﾌﾟ'!$A$28</f>
        <v>アルタス小浜ＦＣ</v>
      </c>
      <c r="K36" s="166"/>
      <c r="L36" s="166"/>
      <c r="M36" s="166"/>
      <c r="N36" s="166"/>
      <c r="P36" s="55">
        <f>'第1節　予選Ｂｸﾞﾙｰﾌﾟ'!$D$28</f>
        <v>5</v>
      </c>
      <c r="Q36" s="56"/>
      <c r="R36" s="57">
        <f>'第1節　予選Ｂｸﾞﾙｰﾌﾟ'!$E$28</f>
        <v>4</v>
      </c>
      <c r="S36" s="58" t="s">
        <v>38</v>
      </c>
      <c r="T36" s="57">
        <f>'第1節　予選Ｂｸﾞﾙｰﾌﾟ'!$G$28</f>
        <v>0</v>
      </c>
      <c r="U36" s="57"/>
      <c r="V36" s="57">
        <f>'第1節　予選Ｂｸﾞﾙｰﾌﾟ'!$E$29</f>
        <v>1</v>
      </c>
      <c r="W36" s="58" t="s">
        <v>38</v>
      </c>
      <c r="X36" s="57">
        <f>'第1節　予選Ｂｸﾞﾙｰﾌﾟ'!$G$29</f>
        <v>0</v>
      </c>
      <c r="Y36" s="57"/>
      <c r="Z36" s="55">
        <f>'第1節　予選Ｂｸﾞﾙｰﾌﾟ'!$H$28</f>
        <v>0</v>
      </c>
      <c r="AB36" s="166" t="str">
        <f>'第1節　予選Ｂｸﾞﾙｰﾌﾟ'!$I$28</f>
        <v>フェンテ大野</v>
      </c>
      <c r="AC36" s="166"/>
      <c r="AD36" s="166"/>
      <c r="AE36" s="166"/>
      <c r="AF36" s="166"/>
      <c r="AG36" s="174">
        <f>'第1節　予選Ｂｸﾞﾙｰﾌﾟ'!$J$30</f>
        <v>0</v>
      </c>
      <c r="AH36" s="174"/>
    </row>
    <row r="37" spans="1:34" ht="24" customHeight="1">
      <c r="A37" s="54"/>
      <c r="B37" s="50"/>
      <c r="C37" s="51" t="s">
        <v>86</v>
      </c>
      <c r="D37" s="178">
        <v>0.625</v>
      </c>
      <c r="E37" s="178"/>
      <c r="F37" s="178"/>
      <c r="G37" s="52"/>
      <c r="H37" s="174">
        <f>'第1節　予選Ｂｸﾞﾙｰﾌﾟ'!$B$35</f>
        <v>3</v>
      </c>
      <c r="I37" s="174"/>
      <c r="J37" s="166" t="str">
        <f>'第1節　予選Ｂｸﾞﾙｰﾌﾟ'!$A$33</f>
        <v>敦賀FC</v>
      </c>
      <c r="K37" s="166"/>
      <c r="L37" s="166"/>
      <c r="M37" s="166"/>
      <c r="N37" s="166"/>
      <c r="P37" s="55">
        <f>'第1節　予選Ｂｸﾞﾙｰﾌﾟ'!$D$33</f>
        <v>5</v>
      </c>
      <c r="Q37" s="56"/>
      <c r="R37" s="57">
        <f>'第1節　予選Ｂｸﾞﾙｰﾌﾟ'!$E$33</f>
        <v>1</v>
      </c>
      <c r="S37" s="58" t="s">
        <v>38</v>
      </c>
      <c r="T37" s="57">
        <f>'第1節　予選Ｂｸﾞﾙｰﾌﾟ'!$G$33</f>
        <v>0</v>
      </c>
      <c r="U37" s="57"/>
      <c r="V37" s="57">
        <f>'第1節　予選Ｂｸﾞﾙｰﾌﾟ'!$E$34</f>
        <v>4</v>
      </c>
      <c r="W37" s="58" t="s">
        <v>38</v>
      </c>
      <c r="X37" s="57">
        <f>'第1節　予選Ｂｸﾞﾙｰﾌﾟ'!$G$34</f>
        <v>0</v>
      </c>
      <c r="Y37" s="57"/>
      <c r="Z37" s="55">
        <f>'第1節　予選Ｂｸﾞﾙｰﾌﾟ'!$H$33</f>
        <v>0</v>
      </c>
      <c r="AB37" s="166" t="str">
        <f>'第1節　予選Ｂｸﾞﾙｰﾌﾟ'!$I$33</f>
        <v>フェンテ大野</v>
      </c>
      <c r="AC37" s="166"/>
      <c r="AD37" s="166"/>
      <c r="AE37" s="166"/>
      <c r="AF37" s="166"/>
      <c r="AG37" s="174">
        <v>0</v>
      </c>
      <c r="AH37" s="174"/>
    </row>
    <row r="38" spans="1:34" ht="24" customHeight="1">
      <c r="A38" s="54"/>
      <c r="B38" s="50"/>
      <c r="C38" s="51" t="s">
        <v>87</v>
      </c>
      <c r="D38" s="178">
        <v>0.6666666666666666</v>
      </c>
      <c r="E38" s="178"/>
      <c r="F38" s="178"/>
      <c r="G38" s="52"/>
      <c r="H38" s="174">
        <f>'第1節　予選Ｂｸﾞﾙｰﾌﾟ'!$B$40</f>
        <v>1</v>
      </c>
      <c r="I38" s="174"/>
      <c r="J38" s="166" t="str">
        <f>'第1節　予選Ｂｸﾞﾙｰﾌﾟ'!$A$38</f>
        <v>アルタス小浜ＦＣ</v>
      </c>
      <c r="K38" s="166"/>
      <c r="L38" s="166"/>
      <c r="M38" s="166"/>
      <c r="N38" s="166"/>
      <c r="P38" s="55">
        <f>'第1節　予選Ｂｸﾞﾙｰﾌﾟ'!$D$38</f>
        <v>1</v>
      </c>
      <c r="Q38" s="56"/>
      <c r="R38" s="57">
        <f>'第1節　予選Ｂｸﾞﾙｰﾌﾟ'!$E$38</f>
        <v>1</v>
      </c>
      <c r="S38" s="58" t="s">
        <v>38</v>
      </c>
      <c r="T38" s="57">
        <f>'第1節　予選Ｂｸﾞﾙｰﾌﾟ'!$G$38</f>
        <v>0</v>
      </c>
      <c r="U38" s="57"/>
      <c r="V38" s="57">
        <f>'第1節　予選Ｂｸﾞﾙｰﾌﾟ'!$E$39</f>
        <v>0</v>
      </c>
      <c r="W38" s="58" t="s">
        <v>38</v>
      </c>
      <c r="X38" s="57">
        <f>'第1節　予選Ｂｸﾞﾙｰﾌﾟ'!$G$39</f>
        <v>1</v>
      </c>
      <c r="Y38" s="57"/>
      <c r="Z38" s="55">
        <f>'第1節　予選Ｂｸﾞﾙｰﾌﾟ'!$H$38</f>
        <v>1</v>
      </c>
      <c r="AB38" s="166" t="str">
        <f>'第1節　予選Ｂｸﾞﾙｰﾌﾟ'!$I$38</f>
        <v>サウルコス鯖江</v>
      </c>
      <c r="AC38" s="166"/>
      <c r="AD38" s="166"/>
      <c r="AE38" s="166"/>
      <c r="AF38" s="166"/>
      <c r="AG38" s="174">
        <v>1</v>
      </c>
      <c r="AH38" s="174"/>
    </row>
    <row r="39" spans="1:34" ht="13.5" customHeight="1">
      <c r="A39" s="46" t="s">
        <v>68</v>
      </c>
      <c r="B39" s="50"/>
      <c r="C39" s="50"/>
      <c r="D39" s="50"/>
      <c r="E39" s="50"/>
      <c r="F39" s="50"/>
      <c r="G39" s="52"/>
      <c r="H39" s="50"/>
      <c r="I39" s="50"/>
      <c r="J39" s="50"/>
      <c r="K39" s="50"/>
      <c r="L39" s="50"/>
      <c r="M39" s="50"/>
      <c r="N39" s="50"/>
      <c r="O39" s="50"/>
      <c r="P39" s="56"/>
      <c r="Q39" s="56"/>
      <c r="R39" s="57"/>
      <c r="S39" s="57"/>
      <c r="T39" s="57"/>
      <c r="U39" s="57"/>
      <c r="V39" s="57"/>
      <c r="W39" s="57"/>
      <c r="X39" s="57"/>
      <c r="Y39" s="57"/>
      <c r="Z39" s="56"/>
      <c r="AB39" s="50"/>
      <c r="AC39" s="50"/>
      <c r="AD39" s="50"/>
      <c r="AE39" s="50"/>
      <c r="AF39" s="50"/>
      <c r="AG39" s="50"/>
      <c r="AH39" s="50"/>
    </row>
    <row r="40" spans="1:34" ht="24" customHeight="1">
      <c r="A40" s="87" t="s">
        <v>88</v>
      </c>
      <c r="B40" s="50"/>
      <c r="C40" s="47"/>
      <c r="D40" s="53"/>
      <c r="E40" s="53"/>
      <c r="F40" s="53"/>
      <c r="G40" s="52"/>
      <c r="J40" s="50"/>
      <c r="K40" s="50"/>
      <c r="L40" s="50"/>
      <c r="M40" s="50"/>
      <c r="N40" s="50"/>
      <c r="AB40" s="52"/>
      <c r="AC40" s="52"/>
      <c r="AD40" s="52"/>
      <c r="AE40" s="52"/>
      <c r="AF40" s="52"/>
      <c r="AG40" s="179"/>
      <c r="AH40" s="179"/>
    </row>
    <row r="41" spans="1:34" ht="13.5">
      <c r="A41" s="222">
        <f>'第2節　下位G順位決定戦'!H7</f>
        <v>40782</v>
      </c>
      <c r="B41" s="222"/>
      <c r="C41" s="47"/>
      <c r="D41" s="53"/>
      <c r="E41" s="53"/>
      <c r="F41" s="53"/>
      <c r="G41" s="52"/>
      <c r="H41" s="179" t="s">
        <v>29</v>
      </c>
      <c r="I41" s="179"/>
      <c r="J41" s="50"/>
      <c r="K41" s="50"/>
      <c r="L41" s="50"/>
      <c r="M41" s="50"/>
      <c r="N41" s="50"/>
      <c r="O41" s="172" t="s">
        <v>39</v>
      </c>
      <c r="P41" s="172"/>
      <c r="Q41" s="56"/>
      <c r="R41" s="208" t="s">
        <v>37</v>
      </c>
      <c r="S41" s="208"/>
      <c r="T41" s="208"/>
      <c r="U41" s="57"/>
      <c r="V41" s="208" t="s">
        <v>36</v>
      </c>
      <c r="W41" s="208"/>
      <c r="X41" s="208"/>
      <c r="Y41" s="57"/>
      <c r="Z41" s="172" t="s">
        <v>39</v>
      </c>
      <c r="AA41" s="172"/>
      <c r="AB41" s="52"/>
      <c r="AC41" s="52"/>
      <c r="AD41" s="52"/>
      <c r="AE41" s="52"/>
      <c r="AF41" s="52"/>
      <c r="AG41" s="179" t="s">
        <v>29</v>
      </c>
      <c r="AH41" s="179"/>
    </row>
    <row r="42" spans="1:34" ht="24" customHeight="1">
      <c r="A42" s="226" t="s">
        <v>98</v>
      </c>
      <c r="B42" s="227"/>
      <c r="C42" s="51" t="s">
        <v>92</v>
      </c>
      <c r="D42" s="178">
        <v>0.4166666666666667</v>
      </c>
      <c r="E42" s="178"/>
      <c r="F42" s="178"/>
      <c r="G42" s="52"/>
      <c r="H42" s="174">
        <v>4</v>
      </c>
      <c r="I42" s="174"/>
      <c r="J42" s="194" t="s">
        <v>143</v>
      </c>
      <c r="K42" s="173"/>
      <c r="L42" s="173"/>
      <c r="M42" s="173"/>
      <c r="N42" s="173"/>
      <c r="P42" s="55">
        <v>1</v>
      </c>
      <c r="Q42" s="56"/>
      <c r="R42" s="57">
        <v>0</v>
      </c>
      <c r="S42" s="58" t="s">
        <v>38</v>
      </c>
      <c r="T42" s="57">
        <v>2</v>
      </c>
      <c r="U42" s="57"/>
      <c r="V42" s="57">
        <v>1</v>
      </c>
      <c r="W42" s="58" t="s">
        <v>38</v>
      </c>
      <c r="X42" s="57">
        <f>'第2節　下位G順位決定戦'!$G$14</f>
        <v>1</v>
      </c>
      <c r="Y42" s="57"/>
      <c r="Z42" s="55">
        <v>3</v>
      </c>
      <c r="AB42" s="194" t="s">
        <v>144</v>
      </c>
      <c r="AC42" s="173"/>
      <c r="AD42" s="173"/>
      <c r="AE42" s="173"/>
      <c r="AF42" s="173"/>
      <c r="AG42" s="174">
        <v>3</v>
      </c>
      <c r="AH42" s="174"/>
    </row>
    <row r="43" spans="1:34" ht="24" customHeight="1">
      <c r="A43" s="228"/>
      <c r="B43" s="229"/>
      <c r="C43" s="52"/>
      <c r="D43" s="53"/>
      <c r="E43" s="53"/>
      <c r="F43" s="53"/>
      <c r="G43" s="52"/>
      <c r="H43" s="107"/>
      <c r="I43" s="107"/>
      <c r="J43" s="88"/>
      <c r="K43" s="88"/>
      <c r="L43" s="88"/>
      <c r="M43" s="88"/>
      <c r="N43" s="88"/>
      <c r="P43" s="55">
        <v>0</v>
      </c>
      <c r="Q43" s="56"/>
      <c r="R43" s="57"/>
      <c r="S43" s="58"/>
      <c r="T43" s="195" t="s">
        <v>105</v>
      </c>
      <c r="U43" s="196"/>
      <c r="V43" s="195"/>
      <c r="W43" s="58"/>
      <c r="X43" s="57"/>
      <c r="Y43" s="57"/>
      <c r="Z43" s="55">
        <v>0</v>
      </c>
      <c r="AB43" s="111"/>
      <c r="AC43" s="111"/>
      <c r="AD43" s="111"/>
      <c r="AE43" s="111"/>
      <c r="AF43" s="111"/>
      <c r="AG43" s="112"/>
      <c r="AH43" s="112"/>
    </row>
    <row r="44" spans="1:34" ht="24" customHeight="1">
      <c r="A44" s="230" t="s">
        <v>78</v>
      </c>
      <c r="B44" s="230"/>
      <c r="C44" s="51" t="s">
        <v>93</v>
      </c>
      <c r="D44" s="178">
        <v>0.4583333333333333</v>
      </c>
      <c r="E44" s="178"/>
      <c r="F44" s="178"/>
      <c r="G44" s="52"/>
      <c r="H44" s="174">
        <v>1</v>
      </c>
      <c r="I44" s="174"/>
      <c r="J44" s="194" t="s">
        <v>120</v>
      </c>
      <c r="K44" s="173"/>
      <c r="L44" s="173"/>
      <c r="M44" s="173"/>
      <c r="N44" s="173"/>
      <c r="P44" s="55">
        <v>7</v>
      </c>
      <c r="Q44" s="56"/>
      <c r="R44" s="57">
        <v>4</v>
      </c>
      <c r="S44" s="58" t="s">
        <v>38</v>
      </c>
      <c r="T44" s="57">
        <v>0</v>
      </c>
      <c r="U44" s="57"/>
      <c r="V44" s="57">
        <v>3</v>
      </c>
      <c r="W44" s="58" t="s">
        <v>38</v>
      </c>
      <c r="X44" s="57">
        <v>1</v>
      </c>
      <c r="Y44" s="57"/>
      <c r="Z44" s="55">
        <v>1</v>
      </c>
      <c r="AB44" s="194" t="s">
        <v>119</v>
      </c>
      <c r="AC44" s="173"/>
      <c r="AD44" s="173"/>
      <c r="AE44" s="173"/>
      <c r="AF44" s="173"/>
      <c r="AG44" s="174">
        <v>2</v>
      </c>
      <c r="AH44" s="174"/>
    </row>
    <row r="45" spans="1:34" ht="24" customHeight="1">
      <c r="A45" s="231"/>
      <c r="B45" s="231"/>
      <c r="C45" s="51"/>
      <c r="D45" s="106"/>
      <c r="E45" s="106"/>
      <c r="F45" s="106"/>
      <c r="G45" s="52"/>
      <c r="H45" s="107"/>
      <c r="I45" s="107"/>
      <c r="J45" s="88"/>
      <c r="K45" s="88"/>
      <c r="L45" s="88"/>
      <c r="M45" s="88"/>
      <c r="N45" s="88"/>
      <c r="P45" s="55">
        <f>'第2節　下位G順位決定戦'!E20</f>
        <v>0</v>
      </c>
      <c r="Q45" s="56"/>
      <c r="R45" s="57"/>
      <c r="S45" s="58"/>
      <c r="T45" s="195" t="s">
        <v>105</v>
      </c>
      <c r="U45" s="196"/>
      <c r="V45" s="195"/>
      <c r="W45" s="58"/>
      <c r="X45" s="57"/>
      <c r="Y45" s="57"/>
      <c r="Z45" s="55">
        <f>'第2節　下位G順位決定戦'!G20</f>
        <v>0</v>
      </c>
      <c r="AB45" s="111"/>
      <c r="AC45" s="111"/>
      <c r="AD45" s="111"/>
      <c r="AE45" s="111"/>
      <c r="AF45" s="111"/>
      <c r="AG45" s="112"/>
      <c r="AH45" s="112"/>
    </row>
    <row r="46" spans="1:34" ht="24" customHeight="1">
      <c r="A46" s="226" t="s">
        <v>97</v>
      </c>
      <c r="B46" s="227"/>
      <c r="C46" s="51" t="s">
        <v>94</v>
      </c>
      <c r="D46" s="178">
        <v>0.4166666666666667</v>
      </c>
      <c r="E46" s="178"/>
      <c r="F46" s="178"/>
      <c r="G46" s="52"/>
      <c r="H46" s="174" t="str">
        <f>'第2節　下位G順位決定戦'!$B$26</f>
        <v>７位</v>
      </c>
      <c r="I46" s="174"/>
      <c r="J46" s="173" t="str">
        <f>IF('第2節　下位G順位決定戦'!A24="","",'第2節　下位G順位決定戦'!A24)</f>
        <v>フェンテ大野</v>
      </c>
      <c r="K46" s="173"/>
      <c r="L46" s="173"/>
      <c r="M46" s="173"/>
      <c r="N46" s="173"/>
      <c r="P46" s="55">
        <f>'第2節　下位G順位決定戦'!$D$24</f>
        <v>3</v>
      </c>
      <c r="Q46" s="56"/>
      <c r="R46" s="57">
        <f>'第2節　下位G順位決定戦'!$E$24</f>
        <v>1</v>
      </c>
      <c r="S46" s="58" t="s">
        <v>38</v>
      </c>
      <c r="T46" s="57">
        <v>1</v>
      </c>
      <c r="U46" s="57"/>
      <c r="V46" s="57">
        <f>'第2節　下位G順位決定戦'!$E$25</f>
        <v>2</v>
      </c>
      <c r="W46" s="58" t="s">
        <v>38</v>
      </c>
      <c r="X46" s="57">
        <f>'第2節　下位G順位決定戦'!$G$25</f>
        <v>0</v>
      </c>
      <c r="Y46" s="57"/>
      <c r="Z46" s="55">
        <f>'第2節　下位G順位決定戦'!$H$24</f>
        <v>1</v>
      </c>
      <c r="AB46" s="173" t="str">
        <f>IF('第2節　下位G順位決定戦'!I24="","",'第2節　下位G順位決定戦'!I24)</f>
        <v>アルファードFC</v>
      </c>
      <c r="AC46" s="173"/>
      <c r="AD46" s="173"/>
      <c r="AE46" s="173"/>
      <c r="AF46" s="173"/>
      <c r="AG46" s="174" t="str">
        <f>'第2節　下位G順位決定戦'!$J$26</f>
        <v>８位</v>
      </c>
      <c r="AH46" s="174"/>
    </row>
    <row r="47" spans="1:34" ht="24" customHeight="1">
      <c r="A47" s="228"/>
      <c r="B47" s="229"/>
      <c r="C47" s="51"/>
      <c r="D47" s="106"/>
      <c r="E47" s="106"/>
      <c r="F47" s="106"/>
      <c r="G47" s="52"/>
      <c r="H47" s="107"/>
      <c r="I47" s="107"/>
      <c r="J47" s="88"/>
      <c r="K47" s="88"/>
      <c r="L47" s="88"/>
      <c r="M47" s="88"/>
      <c r="N47" s="88"/>
      <c r="P47" s="55">
        <f>'第2節　下位G順位決定戦'!E26</f>
        <v>0</v>
      </c>
      <c r="Q47" s="56"/>
      <c r="R47" s="57"/>
      <c r="S47" s="58"/>
      <c r="T47" s="195" t="s">
        <v>105</v>
      </c>
      <c r="U47" s="196"/>
      <c r="V47" s="195"/>
      <c r="W47" s="58"/>
      <c r="X47" s="57"/>
      <c r="Y47" s="57"/>
      <c r="Z47" s="55">
        <f>'第2節　下位G順位決定戦'!G26</f>
        <v>0</v>
      </c>
      <c r="AB47" s="111"/>
      <c r="AC47" s="111"/>
      <c r="AD47" s="111"/>
      <c r="AE47" s="111"/>
      <c r="AF47" s="111"/>
      <c r="AG47" s="112"/>
      <c r="AH47" s="112"/>
    </row>
    <row r="48" spans="1:34" ht="24" customHeight="1">
      <c r="A48" s="226" t="s">
        <v>96</v>
      </c>
      <c r="B48" s="227"/>
      <c r="C48" s="51" t="s">
        <v>95</v>
      </c>
      <c r="D48" s="178">
        <v>0.4583333333333333</v>
      </c>
      <c r="E48" s="178"/>
      <c r="F48" s="178"/>
      <c r="G48" s="52"/>
      <c r="H48" s="174" t="str">
        <f>'第2節　下位G順位決定戦'!$B$31</f>
        <v>５位</v>
      </c>
      <c r="I48" s="174"/>
      <c r="J48" s="173" t="str">
        <f>IF('第2節　下位G順位決定戦'!A29="","",'第2節　下位G順位決定戦'!A29)</f>
        <v>福井市中央FC</v>
      </c>
      <c r="K48" s="173"/>
      <c r="L48" s="173"/>
      <c r="M48" s="173"/>
      <c r="N48" s="173"/>
      <c r="P48" s="55">
        <f>'第2節　下位G順位決定戦'!$D$29</f>
        <v>3</v>
      </c>
      <c r="Q48" s="56"/>
      <c r="R48" s="57">
        <f>'第2節　下位G順位決定戦'!$E$29</f>
        <v>1</v>
      </c>
      <c r="S48" s="58" t="s">
        <v>38</v>
      </c>
      <c r="T48" s="57">
        <f>'第2節　下位G順位決定戦'!$G$29</f>
        <v>0</v>
      </c>
      <c r="U48" s="57"/>
      <c r="V48" s="57">
        <f>'第2節　下位G順位決定戦'!$E$30</f>
        <v>2</v>
      </c>
      <c r="W48" s="58" t="s">
        <v>38</v>
      </c>
      <c r="X48" s="57">
        <f>'第2節　下位G順位決定戦'!$G$30</f>
        <v>0</v>
      </c>
      <c r="Y48" s="57"/>
      <c r="Z48" s="55">
        <f>'第2節　下位G順位決定戦'!$H$29</f>
        <v>0</v>
      </c>
      <c r="AB48" s="173" t="str">
        <f>IF('第2節　下位G順位決定戦'!I29="","",'第2節　下位G順位決定戦'!I29)</f>
        <v>サウルコス鯖江</v>
      </c>
      <c r="AC48" s="173"/>
      <c r="AD48" s="173"/>
      <c r="AE48" s="173"/>
      <c r="AF48" s="173"/>
      <c r="AG48" s="174" t="str">
        <f>'第2節　下位G順位決定戦'!$J$31</f>
        <v>６位</v>
      </c>
      <c r="AH48" s="174"/>
    </row>
    <row r="49" spans="3:34" ht="25.5" customHeight="1">
      <c r="C49" s="50"/>
      <c r="D49" s="50"/>
      <c r="E49" s="50"/>
      <c r="F49" s="50"/>
      <c r="G49" s="52"/>
      <c r="H49" s="107"/>
      <c r="I49" s="107"/>
      <c r="J49" s="88"/>
      <c r="K49" s="88"/>
      <c r="L49" s="88"/>
      <c r="M49" s="88"/>
      <c r="N49" s="88"/>
      <c r="P49" s="55">
        <f>'第2節　下位G順位決定戦'!E31</f>
        <v>0</v>
      </c>
      <c r="Q49" s="56"/>
      <c r="R49" s="57"/>
      <c r="S49" s="58"/>
      <c r="T49" s="195" t="s">
        <v>105</v>
      </c>
      <c r="U49" s="196"/>
      <c r="V49" s="195"/>
      <c r="W49" s="58"/>
      <c r="X49" s="57"/>
      <c r="Y49" s="57"/>
      <c r="Z49" s="55">
        <f>'第2節　下位G順位決定戦'!G31</f>
        <v>0</v>
      </c>
      <c r="AB49" s="111"/>
      <c r="AC49" s="111"/>
      <c r="AD49" s="111"/>
      <c r="AE49" s="111"/>
      <c r="AF49" s="111"/>
      <c r="AG49" s="112"/>
      <c r="AH49" s="112"/>
    </row>
    <row r="50" ht="13.5">
      <c r="Y50" s="16"/>
    </row>
    <row r="51" ht="13.5">
      <c r="Y51" s="16"/>
    </row>
  </sheetData>
  <sheetProtection/>
  <mergeCells count="163">
    <mergeCell ref="D35:F35"/>
    <mergeCell ref="V32:X32"/>
    <mergeCell ref="AB35:AF35"/>
    <mergeCell ref="B16:D17"/>
    <mergeCell ref="B18:D19"/>
    <mergeCell ref="A45:B45"/>
    <mergeCell ref="A42:B42"/>
    <mergeCell ref="D37:F37"/>
    <mergeCell ref="D36:F36"/>
    <mergeCell ref="D33:F33"/>
    <mergeCell ref="D34:F34"/>
    <mergeCell ref="AB46:AF46"/>
    <mergeCell ref="T43:V43"/>
    <mergeCell ref="T45:V45"/>
    <mergeCell ref="AB36:AF36"/>
    <mergeCell ref="Z41:AA41"/>
    <mergeCell ref="V41:X41"/>
    <mergeCell ref="A46:B46"/>
    <mergeCell ref="D38:F38"/>
    <mergeCell ref="H38:I38"/>
    <mergeCell ref="H42:I42"/>
    <mergeCell ref="H41:I41"/>
    <mergeCell ref="D42:F42"/>
    <mergeCell ref="D46:F46"/>
    <mergeCell ref="A41:B41"/>
    <mergeCell ref="A9:F9"/>
    <mergeCell ref="K9:N9"/>
    <mergeCell ref="E14:L15"/>
    <mergeCell ref="B14:D15"/>
    <mergeCell ref="A33:B33"/>
    <mergeCell ref="H35:I35"/>
    <mergeCell ref="H33:I33"/>
    <mergeCell ref="H28:I28"/>
    <mergeCell ref="H26:I26"/>
    <mergeCell ref="H27:I27"/>
    <mergeCell ref="A25:B25"/>
    <mergeCell ref="Z16:AG17"/>
    <mergeCell ref="A11:F11"/>
    <mergeCell ref="A10:F10"/>
    <mergeCell ref="E16:L17"/>
    <mergeCell ref="B20:D21"/>
    <mergeCell ref="E18:L19"/>
    <mergeCell ref="W20:Y21"/>
    <mergeCell ref="Z18:AG19"/>
    <mergeCell ref="Z20:AG21"/>
    <mergeCell ref="AD7:AE7"/>
    <mergeCell ref="AD8:AE8"/>
    <mergeCell ref="O16:U18"/>
    <mergeCell ref="W14:Y15"/>
    <mergeCell ref="W16:Y17"/>
    <mergeCell ref="W18:Y19"/>
    <mergeCell ref="AD11:AE11"/>
    <mergeCell ref="Z14:AG15"/>
    <mergeCell ref="AD10:AE10"/>
    <mergeCell ref="AD9:AE9"/>
    <mergeCell ref="AD2:AE2"/>
    <mergeCell ref="AD3:AE3"/>
    <mergeCell ref="AD4:AE4"/>
    <mergeCell ref="AD1:AE1"/>
    <mergeCell ref="S1:V1"/>
    <mergeCell ref="O7:R7"/>
    <mergeCell ref="O4:R4"/>
    <mergeCell ref="S7:V7"/>
    <mergeCell ref="S5:V5"/>
    <mergeCell ref="O1:R1"/>
    <mergeCell ref="AD5:AE5"/>
    <mergeCell ref="T49:V49"/>
    <mergeCell ref="A5:F5"/>
    <mergeCell ref="A7:F7"/>
    <mergeCell ref="G7:J7"/>
    <mergeCell ref="K7:N7"/>
    <mergeCell ref="D29:F29"/>
    <mergeCell ref="E20:L21"/>
    <mergeCell ref="O41:P41"/>
    <mergeCell ref="R41:T41"/>
    <mergeCell ref="A48:B48"/>
    <mergeCell ref="AG41:AH41"/>
    <mergeCell ref="AB37:AF37"/>
    <mergeCell ref="AB38:AF38"/>
    <mergeCell ref="AG44:AH44"/>
    <mergeCell ref="D48:F48"/>
    <mergeCell ref="J48:N48"/>
    <mergeCell ref="H48:I48"/>
    <mergeCell ref="J46:N46"/>
    <mergeCell ref="T47:V47"/>
    <mergeCell ref="D28:F28"/>
    <mergeCell ref="AB44:AF44"/>
    <mergeCell ref="H44:I44"/>
    <mergeCell ref="J44:N44"/>
    <mergeCell ref="D44:F44"/>
    <mergeCell ref="O32:P32"/>
    <mergeCell ref="Z32:AA32"/>
    <mergeCell ref="J33:N33"/>
    <mergeCell ref="J42:N42"/>
    <mergeCell ref="J38:N38"/>
    <mergeCell ref="AG42:AH42"/>
    <mergeCell ref="AG36:AH36"/>
    <mergeCell ref="AG40:AH40"/>
    <mergeCell ref="AG37:AH37"/>
    <mergeCell ref="AG38:AH38"/>
    <mergeCell ref="D30:F30"/>
    <mergeCell ref="H30:I30"/>
    <mergeCell ref="H37:I37"/>
    <mergeCell ref="J37:N37"/>
    <mergeCell ref="J36:N36"/>
    <mergeCell ref="AG24:AH24"/>
    <mergeCell ref="Z24:AA24"/>
    <mergeCell ref="R24:T24"/>
    <mergeCell ref="V24:X24"/>
    <mergeCell ref="H32:I32"/>
    <mergeCell ref="AG26:AH26"/>
    <mergeCell ref="AB26:AF26"/>
    <mergeCell ref="H29:I29"/>
    <mergeCell ref="J29:N29"/>
    <mergeCell ref="R32:T32"/>
    <mergeCell ref="AG27:AH27"/>
    <mergeCell ref="AG32:AH32"/>
    <mergeCell ref="J25:N25"/>
    <mergeCell ref="AG30:AH30"/>
    <mergeCell ref="AB29:AF29"/>
    <mergeCell ref="AB25:AF25"/>
    <mergeCell ref="AG25:AH25"/>
    <mergeCell ref="AG29:AH29"/>
    <mergeCell ref="J30:N30"/>
    <mergeCell ref="AB27:AF27"/>
    <mergeCell ref="K3:N3"/>
    <mergeCell ref="AG35:AH35"/>
    <mergeCell ref="J28:N28"/>
    <mergeCell ref="J34:N34"/>
    <mergeCell ref="AG28:AH28"/>
    <mergeCell ref="AG33:AH33"/>
    <mergeCell ref="AG34:AH34"/>
    <mergeCell ref="J35:N35"/>
    <mergeCell ref="AB33:AF33"/>
    <mergeCell ref="AB34:AF34"/>
    <mergeCell ref="G8:J8"/>
    <mergeCell ref="A4:F4"/>
    <mergeCell ref="A8:F8"/>
    <mergeCell ref="A1:F1"/>
    <mergeCell ref="G1:J1"/>
    <mergeCell ref="A2:F2"/>
    <mergeCell ref="G2:J2"/>
    <mergeCell ref="A3:F3"/>
    <mergeCell ref="AG46:AH46"/>
    <mergeCell ref="AG48:AH48"/>
    <mergeCell ref="K1:N1"/>
    <mergeCell ref="D26:F26"/>
    <mergeCell ref="D27:F27"/>
    <mergeCell ref="H24:I24"/>
    <mergeCell ref="D25:F25"/>
    <mergeCell ref="H25:I25"/>
    <mergeCell ref="J26:N26"/>
    <mergeCell ref="J27:N27"/>
    <mergeCell ref="AB28:AF28"/>
    <mergeCell ref="O10:R10"/>
    <mergeCell ref="S11:V11"/>
    <mergeCell ref="O24:P24"/>
    <mergeCell ref="AB48:AF48"/>
    <mergeCell ref="H46:I46"/>
    <mergeCell ref="AB30:AF30"/>
    <mergeCell ref="H34:I34"/>
    <mergeCell ref="H36:I36"/>
    <mergeCell ref="AB42:AF42"/>
  </mergeCells>
  <printOptions horizontalCentered="1" verticalCentered="1"/>
  <pageMargins left="0.7874015748031497" right="0.6692913385826772" top="0.6692913385826772" bottom="0.5118110236220472" header="0.42" footer="0.2755905511811024"/>
  <pageSetup fitToHeight="1" fitToWidth="1" horizontalDpi="600" verticalDpi="600" orientation="portrait" paperSize="9" scale="87" r:id="rId2"/>
  <headerFooter alignWithMargins="0">
    <oddHeader>&amp;C&amp;16平成２０年度　福井県クラブユースサッカー選手権（U-14)大会　戦績表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髙谷</dc:creator>
  <cp:keywords/>
  <dc:description/>
  <cp:lastModifiedBy>masaki</cp:lastModifiedBy>
  <cp:lastPrinted>2010-08-23T02:06:52Z</cp:lastPrinted>
  <dcterms:created xsi:type="dcterms:W3CDTF">2006-04-18T00:29:25Z</dcterms:created>
  <dcterms:modified xsi:type="dcterms:W3CDTF">2011-09-08T12:52:52Z</dcterms:modified>
  <cp:category/>
  <cp:version/>
  <cp:contentType/>
  <cp:contentStatus/>
</cp:coreProperties>
</file>