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0" windowWidth="9645" windowHeight="11640" tabRatio="823" activeTab="0"/>
  </bookViews>
  <sheets>
    <sheet name="試合結果(U-15)" sheetId="1" r:id="rId1"/>
    <sheet name="試合結果(U-13) " sheetId="2" r:id="rId2"/>
  </sheets>
  <definedNames>
    <definedName name="_xlnm.Print_Area" localSheetId="1">'試合結果(U-13) '!$A$1:$AK$18</definedName>
    <definedName name="_xlnm.Print_Area" localSheetId="0">'試合結果(U-15)'!$A$1:$AK$18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<sst xmlns="http://schemas.openxmlformats.org/spreadsheetml/2006/main" count="202" uniqueCount="21">
  <si>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</si>
  <si>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</si>
  <si>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</si>
  <si>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</si>
  <si>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</si>
  <si>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</si>
  <si>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</si>
  <si>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</si>
  <si>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</si>
  <si>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</si>
  <si>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</si>
  <si>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福大付属中</t>
  </si>
  <si>
    <t>成和中</t>
  </si>
  <si>
    <t>武生二中</t>
  </si>
  <si>
    <t>武生三中</t>
  </si>
  <si>
    <t>南越前中</t>
  </si>
  <si>
    <t>丸岡中Ⅱ</t>
  </si>
  <si>
    <t>FC社南マリーナ</t>
  </si>
  <si>
    <t>6月18日更新</t>
  </si>
  <si>
    <t>高円宮杯 JFA U-15サッカーリーグ2022　福井県リーグ【　3B　】部　順位表(U-15)</t>
  </si>
  <si>
    <t>高円宮杯 JFA U-15サッカーリーグ2022　福井県リーグ【　3B　】部　順位表(U-13)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</si>
</sst>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33" borderId="21" xfId="0" applyNumberFormat="1" applyFont="1" applyFill="1" applyBorder="1" applyAlignment="1">
      <alignment vertical="center" shrinkToFit="1"/>
    </xf>
    <xf numFmtId="0" fontId="3" fillId="33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10" fillId="34" borderId="25" xfId="0" applyNumberFormat="1" applyFont="1" applyFill="1" applyBorder="1" applyAlignment="1">
      <alignment horizontal="center" vertical="center"/>
    </xf>
    <xf numFmtId="0" fontId="10" fillId="34" borderId="26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47" fillId="33" borderId="22" xfId="0" applyNumberFormat="1" applyFont="1" applyFill="1" applyBorder="1" applyAlignment="1">
      <alignment horizontal="center" vertical="center" shrinkToFit="1"/>
    </xf>
    <xf numFmtId="0" fontId="47" fillId="33" borderId="23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180" fontId="10" fillId="0" borderId="29" xfId="0" applyNumberFormat="1" applyFont="1" applyFill="1" applyBorder="1" applyAlignment="1">
      <alignment horizontal="center" vertical="center" wrapText="1"/>
    </xf>
    <xf numFmtId="180" fontId="10" fillId="0" borderId="30" xfId="0" applyNumberFormat="1" applyFont="1" applyFill="1" applyBorder="1" applyAlignment="1">
      <alignment horizontal="center" vertical="center" wrapText="1"/>
    </xf>
    <xf numFmtId="0" fontId="10" fillId="34" borderId="29" xfId="0" applyNumberFormat="1" applyFont="1" applyFill="1" applyBorder="1" applyAlignment="1">
      <alignment horizontal="center" vertical="center"/>
    </xf>
    <xf numFmtId="0" fontId="10" fillId="34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35" borderId="37" xfId="0" applyNumberFormat="1" applyFont="1" applyFill="1" applyBorder="1" applyAlignment="1">
      <alignment horizontal="center" vertical="center" shrinkToFit="1"/>
    </xf>
    <xf numFmtId="0" fontId="3" fillId="35" borderId="24" xfId="0" applyNumberFormat="1" applyFont="1" applyFill="1" applyBorder="1" applyAlignment="1">
      <alignment horizontal="center" vertical="center" shrinkToFit="1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 wrapText="1"/>
    </xf>
    <xf numFmtId="180" fontId="10" fillId="0" borderId="45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44" xfId="0" applyFont="1" applyFill="1" applyBorder="1" applyAlignment="1">
      <alignment horizontal="center" vertical="center" shrinkToFit="1"/>
    </xf>
    <xf numFmtId="0" fontId="3" fillId="35" borderId="47" xfId="0" applyFont="1" applyFill="1" applyBorder="1" applyAlignment="1">
      <alignment horizontal="center" vertical="center" shrinkToFit="1"/>
    </xf>
    <xf numFmtId="0" fontId="3" fillId="35" borderId="48" xfId="0" applyFont="1" applyFill="1" applyBorder="1" applyAlignment="1">
      <alignment horizontal="center" vertical="center" shrinkToFit="1"/>
    </xf>
    <xf numFmtId="0" fontId="10" fillId="34" borderId="45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55" zoomScaleNormal="55" zoomScaleSheetLayoutView="75" zoomScalePageLayoutView="0" workbookViewId="0" topLeftCell="A1">
      <selection activeCell="A1" sqref="A1:AK1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41.25" customHeight="1">
      <c r="A2" s="6"/>
      <c r="B2" s="1" t="s">
        <v>0</v>
      </c>
      <c r="C2" s="32" t="str">
        <f>A4</f>
        <v>福大付属中</v>
      </c>
      <c r="D2" s="33"/>
      <c r="E2" s="33"/>
      <c r="F2" s="48"/>
      <c r="G2" s="32" t="str">
        <f>A6</f>
        <v>成和中</v>
      </c>
      <c r="H2" s="33"/>
      <c r="I2" s="33"/>
      <c r="J2" s="33"/>
      <c r="K2" s="32" t="str">
        <f>A8</f>
        <v>武生二中</v>
      </c>
      <c r="L2" s="33"/>
      <c r="M2" s="33"/>
      <c r="N2" s="33"/>
      <c r="O2" s="32" t="str">
        <f>A10</f>
        <v>武生三中</v>
      </c>
      <c r="P2" s="33"/>
      <c r="Q2" s="33"/>
      <c r="R2" s="33"/>
      <c r="S2" s="32" t="str">
        <f>A12</f>
        <v>南越前中</v>
      </c>
      <c r="T2" s="33"/>
      <c r="U2" s="33"/>
      <c r="V2" s="33"/>
      <c r="W2" s="32" t="str">
        <f>A14</f>
        <v>丸岡中Ⅱ</v>
      </c>
      <c r="X2" s="33"/>
      <c r="Y2" s="33"/>
      <c r="Z2" s="33"/>
      <c r="AA2" s="32" t="str">
        <f>A16</f>
        <v>FC社南マリーナ</v>
      </c>
      <c r="AB2" s="33"/>
      <c r="AC2" s="33"/>
      <c r="AD2" s="33"/>
      <c r="AE2" s="44" t="s">
        <v>1</v>
      </c>
      <c r="AF2" s="46" t="s">
        <v>2</v>
      </c>
      <c r="AG2" s="46" t="s">
        <v>3</v>
      </c>
      <c r="AH2" s="46" t="s">
        <v>4</v>
      </c>
      <c r="AI2" s="52" t="s">
        <v>7</v>
      </c>
      <c r="AJ2" s="52" t="s">
        <v>8</v>
      </c>
      <c r="AK2" s="50" t="s">
        <v>6</v>
      </c>
    </row>
    <row r="3" spans="1:42" ht="41.25" customHeight="1">
      <c r="A3" s="2" t="s">
        <v>5</v>
      </c>
      <c r="B3" s="7"/>
      <c r="C3" s="34"/>
      <c r="D3" s="35"/>
      <c r="E3" s="35"/>
      <c r="F3" s="49"/>
      <c r="G3" s="34"/>
      <c r="H3" s="35"/>
      <c r="I3" s="35"/>
      <c r="J3" s="35"/>
      <c r="K3" s="34"/>
      <c r="L3" s="35"/>
      <c r="M3" s="35"/>
      <c r="N3" s="35"/>
      <c r="O3" s="34"/>
      <c r="P3" s="35"/>
      <c r="Q3" s="35"/>
      <c r="R3" s="35"/>
      <c r="S3" s="34"/>
      <c r="T3" s="35"/>
      <c r="U3" s="35"/>
      <c r="V3" s="35"/>
      <c r="W3" s="34"/>
      <c r="X3" s="35"/>
      <c r="Y3" s="35"/>
      <c r="Z3" s="35"/>
      <c r="AA3" s="34"/>
      <c r="AB3" s="35"/>
      <c r="AC3" s="35"/>
      <c r="AD3" s="35"/>
      <c r="AE3" s="45"/>
      <c r="AF3" s="47"/>
      <c r="AG3" s="47"/>
      <c r="AH3" s="47"/>
      <c r="AI3" s="53"/>
      <c r="AJ3" s="54"/>
      <c r="AK3" s="51"/>
      <c r="AM3" s="27" t="s">
        <v>10</v>
      </c>
      <c r="AN3" s="27"/>
      <c r="AO3" s="27"/>
      <c r="AP3" s="27"/>
    </row>
    <row r="4" spans="1:42" ht="41.25" customHeight="1">
      <c r="A4" s="56" t="s">
        <v>11</v>
      </c>
      <c r="B4" s="57"/>
      <c r="C4" s="16"/>
      <c r="D4" s="17"/>
      <c r="E4" s="17"/>
      <c r="F4" s="18"/>
      <c r="G4" s="16" t="str">
        <f aca="true" t="shared" si="0" ref="G4:G17">IF(H4="","",IF(H4=J4,"△",IF(H4&gt;J4,"○","●")))</f>
        <v>●</v>
      </c>
      <c r="H4" s="17">
        <v>0</v>
      </c>
      <c r="I4" s="17" t="s">
        <v>9</v>
      </c>
      <c r="J4" s="24">
        <v>4</v>
      </c>
      <c r="K4" s="16" t="str">
        <f aca="true" t="shared" si="1" ref="K4:K17">IF(L4="","",IF(L4=N4,"△",IF(L4&gt;N4,"○","●")))</f>
        <v>●</v>
      </c>
      <c r="L4" s="17">
        <v>0</v>
      </c>
      <c r="M4" s="17" t="s">
        <v>9</v>
      </c>
      <c r="N4" s="18">
        <v>9</v>
      </c>
      <c r="O4" s="16" t="str">
        <f aca="true" t="shared" si="2" ref="O4:O17">IF(P4="","",IF(P4=R4,"△",IF(P4&gt;R4,"○","●")))</f>
        <v>●</v>
      </c>
      <c r="P4" s="17">
        <v>1</v>
      </c>
      <c r="Q4" s="17" t="s">
        <v>9</v>
      </c>
      <c r="R4" s="18">
        <v>5</v>
      </c>
      <c r="S4" s="16" t="str">
        <f aca="true" t="shared" si="3" ref="S4:S17">IF(T4="","",IF(T4=V4,"△",IF(T4&gt;V4,"○","●")))</f>
        <v>●</v>
      </c>
      <c r="T4" s="17">
        <v>2</v>
      </c>
      <c r="U4" s="17" t="s">
        <v>9</v>
      </c>
      <c r="V4" s="18">
        <v>4</v>
      </c>
      <c r="W4" s="16">
        <f aca="true" t="shared" si="4" ref="W4:W17">IF(X4="","",IF(X4=Z4,"△",IF(X4&gt;Z4,"○","●")))</f>
      </c>
      <c r="X4" s="17"/>
      <c r="Y4" s="17" t="s">
        <v>9</v>
      </c>
      <c r="Z4" s="18"/>
      <c r="AA4" s="16" t="str">
        <f aca="true" t="shared" si="5" ref="AA4:AA17">IF(AB4="","",IF(AB4=AD4,"△",IF(AB4&gt;AD4,"○","●")))</f>
        <v>●</v>
      </c>
      <c r="AB4" s="17">
        <v>2</v>
      </c>
      <c r="AC4" s="17" t="s">
        <v>9</v>
      </c>
      <c r="AD4" s="18">
        <v>5</v>
      </c>
      <c r="AE4" s="28">
        <f>COUNTIF(C4:AD5,"○")*3+COUNTIF(C4:AD5,"△")</f>
        <v>0</v>
      </c>
      <c r="AF4" s="30">
        <f>D4+H4+L4+P4+T4+X4+AB4+D5+H5+L5+P5+T5+X5+AB5</f>
        <v>5</v>
      </c>
      <c r="AG4" s="36">
        <f>-(F4+J4+N4+R4+V4+Z4+AD4+F5+J5+N5+R5+V5+Z5+AD5)</f>
        <v>-27</v>
      </c>
      <c r="AH4" s="36">
        <f>AF4+AG4</f>
        <v>-22</v>
      </c>
      <c r="AI4" s="38">
        <f>RANK(AE4,$AE$4:$AE$17,0)</f>
        <v>7</v>
      </c>
      <c r="AJ4" s="20"/>
      <c r="AK4" s="40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58"/>
      <c r="B5" s="59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29"/>
      <c r="AF5" s="31"/>
      <c r="AG5" s="37"/>
      <c r="AH5" s="37"/>
      <c r="AI5" s="39"/>
      <c r="AJ5" s="21"/>
      <c r="AK5" s="41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56" t="s">
        <v>12</v>
      </c>
      <c r="B6" s="57"/>
      <c r="C6" s="16" t="str">
        <f aca="true" t="shared" si="6" ref="C6:C17">IF(D6="","",IF(D6=F6,"△",IF(D6&gt;F6,"○","●")))</f>
        <v>○</v>
      </c>
      <c r="D6" s="23">
        <v>4</v>
      </c>
      <c r="E6" s="17" t="s">
        <v>9</v>
      </c>
      <c r="F6" s="18">
        <v>0</v>
      </c>
      <c r="G6" s="16">
        <f t="shared" si="0"/>
      </c>
      <c r="H6" s="17"/>
      <c r="I6" s="17"/>
      <c r="J6" s="18"/>
      <c r="K6" s="16" t="str">
        <f t="shared" si="1"/>
        <v>○</v>
      </c>
      <c r="L6" s="17">
        <v>5</v>
      </c>
      <c r="M6" s="17" t="s">
        <v>9</v>
      </c>
      <c r="N6" s="18">
        <v>1</v>
      </c>
      <c r="O6" s="16" t="str">
        <f t="shared" si="2"/>
        <v>△</v>
      </c>
      <c r="P6" s="17">
        <v>1</v>
      </c>
      <c r="Q6" s="17" t="s">
        <v>9</v>
      </c>
      <c r="R6" s="18">
        <v>1</v>
      </c>
      <c r="S6" s="16" t="str">
        <f t="shared" si="3"/>
        <v>○</v>
      </c>
      <c r="T6" s="17">
        <v>6</v>
      </c>
      <c r="U6" s="17" t="s">
        <v>9</v>
      </c>
      <c r="V6" s="18">
        <v>2</v>
      </c>
      <c r="W6" s="16" t="str">
        <f t="shared" si="4"/>
        <v>△</v>
      </c>
      <c r="X6" s="17">
        <v>1</v>
      </c>
      <c r="Y6" s="17" t="s">
        <v>9</v>
      </c>
      <c r="Z6" s="18">
        <v>1</v>
      </c>
      <c r="AA6" s="16" t="str">
        <f t="shared" si="5"/>
        <v>●</v>
      </c>
      <c r="AB6" s="17">
        <v>0</v>
      </c>
      <c r="AC6" s="17" t="s">
        <v>9</v>
      </c>
      <c r="AD6" s="18">
        <v>1</v>
      </c>
      <c r="AE6" s="28">
        <f>COUNTIF(C6:AD7,"○")*3+COUNTIF(C6:AD7,"△")</f>
        <v>11</v>
      </c>
      <c r="AF6" s="30">
        <f>D6+H6+L6+P6+T6+X6+AB6+D7+H7+L7+P7+T7+X7+AB7</f>
        <v>17</v>
      </c>
      <c r="AG6" s="36">
        <f>-(F6+J6+N6+R6+V6+Z6+AD6+F7+J7+N7+R7+V7+Z7+AD7)</f>
        <v>-6</v>
      </c>
      <c r="AH6" s="36">
        <f>AF6+AG6</f>
        <v>11</v>
      </c>
      <c r="AI6" s="38">
        <f>RANK(AE6,$AE$4:$AE$17,0)</f>
        <v>2</v>
      </c>
      <c r="AJ6" s="20"/>
      <c r="AK6" s="40"/>
    </row>
    <row r="7" spans="1:37" ht="41.25" customHeight="1">
      <c r="A7" s="62"/>
      <c r="B7" s="63"/>
      <c r="C7" s="10">
        <f t="shared" si="6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29"/>
      <c r="AF7" s="31"/>
      <c r="AG7" s="37"/>
      <c r="AH7" s="37"/>
      <c r="AI7" s="39"/>
      <c r="AJ7" s="21"/>
      <c r="AK7" s="41"/>
    </row>
    <row r="8" spans="1:37" ht="41.25" customHeight="1">
      <c r="A8" s="58" t="s">
        <v>13</v>
      </c>
      <c r="B8" s="59"/>
      <c r="C8" s="16" t="str">
        <f t="shared" si="6"/>
        <v>○</v>
      </c>
      <c r="D8" s="17">
        <v>9</v>
      </c>
      <c r="E8" s="17" t="s">
        <v>9</v>
      </c>
      <c r="F8" s="18">
        <v>0</v>
      </c>
      <c r="G8" s="16" t="str">
        <f t="shared" si="0"/>
        <v>●</v>
      </c>
      <c r="H8" s="17">
        <v>1</v>
      </c>
      <c r="I8" s="17" t="s">
        <v>9</v>
      </c>
      <c r="J8" s="18">
        <v>5</v>
      </c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 t="str">
        <f t="shared" si="3"/>
        <v>○</v>
      </c>
      <c r="T8" s="17">
        <v>5</v>
      </c>
      <c r="U8" s="17" t="s">
        <v>9</v>
      </c>
      <c r="V8" s="18">
        <v>0</v>
      </c>
      <c r="W8" s="16" t="str">
        <f t="shared" si="4"/>
        <v>○</v>
      </c>
      <c r="X8" s="17">
        <v>2</v>
      </c>
      <c r="Y8" s="17" t="s">
        <v>9</v>
      </c>
      <c r="Z8" s="18">
        <v>1</v>
      </c>
      <c r="AA8" s="16" t="str">
        <f t="shared" si="5"/>
        <v>●</v>
      </c>
      <c r="AB8" s="17">
        <v>2</v>
      </c>
      <c r="AC8" s="17" t="s">
        <v>9</v>
      </c>
      <c r="AD8" s="18">
        <v>3</v>
      </c>
      <c r="AE8" s="28">
        <f>COUNTIF(C8:AD9,"○")*3+COUNTIF(C8:AD9,"△")</f>
        <v>9</v>
      </c>
      <c r="AF8" s="30">
        <f>D8+H8+L8+P8+T8+X8+AB8+D9+H9+L9+P9+T9+X9+AB9</f>
        <v>19</v>
      </c>
      <c r="AG8" s="36">
        <f>-(F8+J8+N8+R8+V8+Z8+AD8+F9+J9+N9+R9+V9+Z9+AD9)</f>
        <v>-9</v>
      </c>
      <c r="AH8" s="36">
        <f>AF8+AG8</f>
        <v>10</v>
      </c>
      <c r="AI8" s="38">
        <f>RANK(AE8,$AE$4:$AE$17,0)</f>
        <v>4</v>
      </c>
      <c r="AJ8" s="20"/>
      <c r="AK8" s="40"/>
    </row>
    <row r="9" spans="1:37" ht="41.25" customHeight="1">
      <c r="A9" s="58"/>
      <c r="B9" s="59"/>
      <c r="C9" s="10">
        <f t="shared" si="6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29"/>
      <c r="AF9" s="31"/>
      <c r="AG9" s="37"/>
      <c r="AH9" s="37"/>
      <c r="AI9" s="39"/>
      <c r="AJ9" s="21"/>
      <c r="AK9" s="41"/>
    </row>
    <row r="10" spans="1:37" ht="41.25" customHeight="1">
      <c r="A10" s="56" t="s">
        <v>14</v>
      </c>
      <c r="B10" s="57"/>
      <c r="C10" s="16" t="str">
        <f t="shared" si="6"/>
        <v>○</v>
      </c>
      <c r="D10" s="17">
        <v>5</v>
      </c>
      <c r="E10" s="17" t="s">
        <v>9</v>
      </c>
      <c r="F10" s="18">
        <v>1</v>
      </c>
      <c r="G10" s="16" t="str">
        <f t="shared" si="0"/>
        <v>△</v>
      </c>
      <c r="H10" s="17">
        <v>1</v>
      </c>
      <c r="I10" s="17" t="s">
        <v>9</v>
      </c>
      <c r="J10" s="18">
        <v>1</v>
      </c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 t="str">
        <f t="shared" si="3"/>
        <v>○</v>
      </c>
      <c r="T10" s="17">
        <v>4</v>
      </c>
      <c r="U10" s="17" t="s">
        <v>9</v>
      </c>
      <c r="V10" s="18">
        <v>1</v>
      </c>
      <c r="W10" s="16" t="str">
        <f t="shared" si="4"/>
        <v>●</v>
      </c>
      <c r="X10" s="17">
        <v>1</v>
      </c>
      <c r="Y10" s="17" t="s">
        <v>9</v>
      </c>
      <c r="Z10" s="18">
        <v>2</v>
      </c>
      <c r="AA10" s="16" t="str">
        <f t="shared" si="5"/>
        <v>○</v>
      </c>
      <c r="AB10" s="17">
        <v>2</v>
      </c>
      <c r="AC10" s="17" t="s">
        <v>9</v>
      </c>
      <c r="AD10" s="18">
        <v>0</v>
      </c>
      <c r="AE10" s="28">
        <f>COUNTIF(C10:AD11,"○")*3+COUNTIF(C10:AD11,"△")</f>
        <v>10</v>
      </c>
      <c r="AF10" s="30">
        <f>D10+H10+L10+P10+T10+X10+AB10+D11+H11+L11+P11+T11+X11+AB11</f>
        <v>13</v>
      </c>
      <c r="AG10" s="36">
        <f>-(F10+J10+N10+R10+V10+Z10+AD10+F11+J11+N11+R11+V11+Z11+AD11)</f>
        <v>-5</v>
      </c>
      <c r="AH10" s="36">
        <f>AF10+AG10</f>
        <v>8</v>
      </c>
      <c r="AI10" s="38">
        <f>RANK(AE10,$AE$4:$AE$17,0)</f>
        <v>3</v>
      </c>
      <c r="AJ10" s="20"/>
      <c r="AK10" s="40"/>
    </row>
    <row r="11" spans="1:37" ht="41.25" customHeight="1">
      <c r="A11" s="62"/>
      <c r="B11" s="63"/>
      <c r="C11" s="10">
        <f t="shared" si="6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29"/>
      <c r="AF11" s="31"/>
      <c r="AG11" s="37"/>
      <c r="AH11" s="37"/>
      <c r="AI11" s="39"/>
      <c r="AJ11" s="21"/>
      <c r="AK11" s="41"/>
    </row>
    <row r="12" spans="1:37" ht="41.25" customHeight="1">
      <c r="A12" s="58" t="s">
        <v>15</v>
      </c>
      <c r="B12" s="59"/>
      <c r="C12" s="16" t="str">
        <f t="shared" si="6"/>
        <v>○</v>
      </c>
      <c r="D12" s="17">
        <v>4</v>
      </c>
      <c r="E12" s="17" t="s">
        <v>9</v>
      </c>
      <c r="F12" s="18">
        <v>2</v>
      </c>
      <c r="G12" s="16" t="str">
        <f t="shared" si="0"/>
        <v>●</v>
      </c>
      <c r="H12" s="17">
        <v>2</v>
      </c>
      <c r="I12" s="17" t="s">
        <v>9</v>
      </c>
      <c r="J12" s="18">
        <v>6</v>
      </c>
      <c r="K12" s="16" t="str">
        <f t="shared" si="1"/>
        <v>●</v>
      </c>
      <c r="L12" s="17">
        <v>0</v>
      </c>
      <c r="M12" s="17" t="s">
        <v>9</v>
      </c>
      <c r="N12" s="18">
        <v>5</v>
      </c>
      <c r="O12" s="16" t="str">
        <f t="shared" si="2"/>
        <v>●</v>
      </c>
      <c r="P12" s="17">
        <v>1</v>
      </c>
      <c r="Q12" s="17" t="s">
        <v>9</v>
      </c>
      <c r="R12" s="18">
        <v>4</v>
      </c>
      <c r="S12" s="16">
        <f t="shared" si="3"/>
      </c>
      <c r="T12" s="17"/>
      <c r="U12" s="17"/>
      <c r="V12" s="18"/>
      <c r="W12" s="16" t="str">
        <f t="shared" si="4"/>
        <v>●</v>
      </c>
      <c r="X12" s="17">
        <v>1</v>
      </c>
      <c r="Y12" s="17" t="s">
        <v>9</v>
      </c>
      <c r="Z12" s="18">
        <v>2</v>
      </c>
      <c r="AA12" s="16" t="str">
        <f t="shared" si="5"/>
        <v>●</v>
      </c>
      <c r="AB12" s="17">
        <v>2</v>
      </c>
      <c r="AC12" s="17" t="s">
        <v>9</v>
      </c>
      <c r="AD12" s="18">
        <v>5</v>
      </c>
      <c r="AE12" s="28">
        <f>COUNTIF(C12:AD13,"○")*3+COUNTIF(C12:AD13,"△")</f>
        <v>3</v>
      </c>
      <c r="AF12" s="30">
        <f>D12+H12+L12+P12+T12+X12+AB12+D13+H13+L13+P13+T13+X13+AB13</f>
        <v>10</v>
      </c>
      <c r="AG12" s="36">
        <f>-(F12+J12+N12+R12+V12+Z12+AD12+F13+J13+N13+R13+V13+Z13+AD13)</f>
        <v>-24</v>
      </c>
      <c r="AH12" s="36">
        <f>AF12+AG12</f>
        <v>-14</v>
      </c>
      <c r="AI12" s="38">
        <f>RANK(AE12,$AE$4:$AE$17,0)</f>
        <v>6</v>
      </c>
      <c r="AJ12" s="20"/>
      <c r="AK12" s="40"/>
    </row>
    <row r="13" spans="1:37" ht="41.25" customHeight="1">
      <c r="A13" s="58"/>
      <c r="B13" s="59"/>
      <c r="C13" s="10">
        <f t="shared" si="6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29"/>
      <c r="AF13" s="31"/>
      <c r="AG13" s="37"/>
      <c r="AH13" s="37"/>
      <c r="AI13" s="39"/>
      <c r="AJ13" s="21"/>
      <c r="AK13" s="41"/>
    </row>
    <row r="14" spans="1:37" ht="41.25" customHeight="1">
      <c r="A14" s="56" t="s">
        <v>16</v>
      </c>
      <c r="B14" s="57"/>
      <c r="C14" s="16">
        <f t="shared" si="6"/>
      </c>
      <c r="D14" s="17"/>
      <c r="E14" s="17" t="s">
        <v>9</v>
      </c>
      <c r="F14" s="18"/>
      <c r="G14" s="16" t="str">
        <f t="shared" si="0"/>
        <v>△</v>
      </c>
      <c r="H14" s="17">
        <v>1</v>
      </c>
      <c r="I14" s="17" t="s">
        <v>9</v>
      </c>
      <c r="J14" s="18">
        <v>1</v>
      </c>
      <c r="K14" s="16" t="str">
        <f t="shared" si="1"/>
        <v>●</v>
      </c>
      <c r="L14" s="17">
        <v>1</v>
      </c>
      <c r="M14" s="17" t="s">
        <v>9</v>
      </c>
      <c r="N14" s="18">
        <v>2</v>
      </c>
      <c r="O14" s="16" t="str">
        <f t="shared" si="2"/>
        <v>○</v>
      </c>
      <c r="P14" s="17">
        <v>2</v>
      </c>
      <c r="Q14" s="17" t="s">
        <v>9</v>
      </c>
      <c r="R14" s="18">
        <v>1</v>
      </c>
      <c r="S14" s="16" t="str">
        <f t="shared" si="3"/>
        <v>○</v>
      </c>
      <c r="T14" s="17">
        <v>2</v>
      </c>
      <c r="U14" s="17" t="s">
        <v>9</v>
      </c>
      <c r="V14" s="18">
        <v>1</v>
      </c>
      <c r="W14" s="16">
        <f t="shared" si="4"/>
      </c>
      <c r="X14" s="17"/>
      <c r="Y14" s="17"/>
      <c r="Z14" s="18"/>
      <c r="AA14" s="16" t="str">
        <f t="shared" si="5"/>
        <v>●</v>
      </c>
      <c r="AB14" s="17">
        <v>2</v>
      </c>
      <c r="AC14" s="17" t="s">
        <v>9</v>
      </c>
      <c r="AD14" s="18">
        <v>3</v>
      </c>
      <c r="AE14" s="28">
        <f>COUNTIF(C14:AD15,"○")*3+COUNTIF(C14:AD15,"△")</f>
        <v>7</v>
      </c>
      <c r="AF14" s="30">
        <f>D14+H14+L14+P14+T14+X14+AB14+D15+H15+L15+P15+T15+X15+AB15</f>
        <v>8</v>
      </c>
      <c r="AG14" s="36">
        <f>-(F14+J14+N14+R14+V14+Z14+AD14+F15+J15+N15+R15+V15+Z15+AD15)</f>
        <v>-8</v>
      </c>
      <c r="AH14" s="36">
        <f>AF14+AG14</f>
        <v>0</v>
      </c>
      <c r="AI14" s="38">
        <f>RANK(AE14,$AE$4:$AE$17,0)</f>
        <v>5</v>
      </c>
      <c r="AJ14" s="20"/>
      <c r="AK14" s="40"/>
    </row>
    <row r="15" spans="1:37" ht="41.25" customHeight="1">
      <c r="A15" s="62"/>
      <c r="B15" s="63"/>
      <c r="C15" s="10">
        <f t="shared" si="6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29"/>
      <c r="AF15" s="31"/>
      <c r="AG15" s="37"/>
      <c r="AH15" s="37"/>
      <c r="AI15" s="39"/>
      <c r="AJ15" s="21"/>
      <c r="AK15" s="41"/>
    </row>
    <row r="16" spans="1:37" ht="41.25" customHeight="1">
      <c r="A16" s="65" t="s">
        <v>17</v>
      </c>
      <c r="B16" s="66"/>
      <c r="C16" s="16" t="str">
        <f t="shared" si="6"/>
        <v>○</v>
      </c>
      <c r="D16" s="17">
        <v>5</v>
      </c>
      <c r="E16" s="17" t="s">
        <v>9</v>
      </c>
      <c r="F16" s="18">
        <v>2</v>
      </c>
      <c r="G16" s="16" t="str">
        <f t="shared" si="0"/>
        <v>○</v>
      </c>
      <c r="H16" s="17">
        <v>1</v>
      </c>
      <c r="I16" s="17" t="s">
        <v>9</v>
      </c>
      <c r="J16" s="18">
        <v>0</v>
      </c>
      <c r="K16" s="16" t="str">
        <f t="shared" si="1"/>
        <v>○</v>
      </c>
      <c r="L16" s="17">
        <v>3</v>
      </c>
      <c r="M16" s="17" t="s">
        <v>9</v>
      </c>
      <c r="N16" s="18">
        <v>2</v>
      </c>
      <c r="O16" s="16" t="str">
        <f t="shared" si="2"/>
        <v>●</v>
      </c>
      <c r="P16" s="17">
        <v>0</v>
      </c>
      <c r="Q16" s="17" t="s">
        <v>9</v>
      </c>
      <c r="R16" s="18">
        <v>2</v>
      </c>
      <c r="S16" s="16" t="str">
        <f t="shared" si="3"/>
        <v>○</v>
      </c>
      <c r="T16" s="17">
        <v>5</v>
      </c>
      <c r="U16" s="17" t="s">
        <v>9</v>
      </c>
      <c r="V16" s="18">
        <v>2</v>
      </c>
      <c r="W16" s="16" t="str">
        <f t="shared" si="4"/>
        <v>○</v>
      </c>
      <c r="X16" s="17">
        <v>3</v>
      </c>
      <c r="Y16" s="17" t="s">
        <v>9</v>
      </c>
      <c r="Z16" s="18">
        <v>2</v>
      </c>
      <c r="AA16" s="16">
        <f t="shared" si="5"/>
      </c>
      <c r="AB16" s="17"/>
      <c r="AC16" s="17"/>
      <c r="AD16" s="18"/>
      <c r="AE16" s="28">
        <f>COUNTIF(C16:AD17,"○")*3+COUNTIF(C16:AD17,"△")</f>
        <v>15</v>
      </c>
      <c r="AF16" s="30">
        <f>D16+H16+L16+P16+T16+X16+AB16+D17+H17+L17+P17+T17+X17+AB17</f>
        <v>17</v>
      </c>
      <c r="AG16" s="36">
        <f>-(F16+J16+N16+R16+V16+Z16+AD16+F17+J17+N17+R17+V17+Z17+AD17)</f>
        <v>-10</v>
      </c>
      <c r="AH16" s="36">
        <f>AF16+AG16</f>
        <v>7</v>
      </c>
      <c r="AI16" s="38">
        <f>RANK(AE16,$AE$4:$AE$17,0)</f>
        <v>1</v>
      </c>
      <c r="AJ16" s="20"/>
      <c r="AK16" s="40"/>
    </row>
    <row r="17" spans="1:37" ht="41.25" customHeight="1" thickBot="1">
      <c r="A17" s="67"/>
      <c r="B17" s="68"/>
      <c r="C17" s="9">
        <f t="shared" si="6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>
        <f t="shared" si="1"/>
      </c>
      <c r="L17" s="14"/>
      <c r="M17" s="15" t="s">
        <v>9</v>
      </c>
      <c r="N17" s="15"/>
      <c r="O17" s="9">
        <f t="shared" si="2"/>
      </c>
      <c r="P17" s="14"/>
      <c r="Q17" s="15" t="s">
        <v>9</v>
      </c>
      <c r="R17" s="15"/>
      <c r="S17" s="9">
        <f t="shared" si="3"/>
      </c>
      <c r="T17" s="14"/>
      <c r="U17" s="15" t="s">
        <v>9</v>
      </c>
      <c r="V17" s="15"/>
      <c r="W17" s="9">
        <f t="shared" si="4"/>
      </c>
      <c r="X17" s="14"/>
      <c r="Y17" s="15" t="s">
        <v>9</v>
      </c>
      <c r="Z17" s="15"/>
      <c r="AA17" s="9">
        <f t="shared" si="5"/>
      </c>
      <c r="AB17" s="14"/>
      <c r="AC17" s="15"/>
      <c r="AD17" s="15"/>
      <c r="AE17" s="55"/>
      <c r="AF17" s="60"/>
      <c r="AG17" s="61"/>
      <c r="AH17" s="61"/>
      <c r="AI17" s="69"/>
      <c r="AJ17" s="22"/>
      <c r="AK17" s="64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25" t="s">
        <v>18</v>
      </c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26"/>
    </row>
  </sheetData>
  <sheetProtection/>
  <mergeCells count="66">
    <mergeCell ref="AK16:AK17"/>
    <mergeCell ref="AK12:AK13"/>
    <mergeCell ref="AG14:AG15"/>
    <mergeCell ref="A16:B17"/>
    <mergeCell ref="AK14:AK15"/>
    <mergeCell ref="A12:B13"/>
    <mergeCell ref="A14:B15"/>
    <mergeCell ref="AH16:AH17"/>
    <mergeCell ref="AI16:AI17"/>
    <mergeCell ref="AH12:AH13"/>
    <mergeCell ref="AF14:AF15"/>
    <mergeCell ref="AG12:AG13"/>
    <mergeCell ref="AK8:AK9"/>
    <mergeCell ref="AG10:AG11"/>
    <mergeCell ref="AK10:AK11"/>
    <mergeCell ref="AI10:AI11"/>
    <mergeCell ref="AI12:AI13"/>
    <mergeCell ref="AH8:AH9"/>
    <mergeCell ref="AE8:AE9"/>
    <mergeCell ref="AF10:AF11"/>
    <mergeCell ref="AH10:AH11"/>
    <mergeCell ref="A8:B9"/>
    <mergeCell ref="AI8:AI9"/>
    <mergeCell ref="AE6:AE7"/>
    <mergeCell ref="AE10:AE11"/>
    <mergeCell ref="AE12:AE13"/>
    <mergeCell ref="A6:B7"/>
    <mergeCell ref="AF6:AF7"/>
    <mergeCell ref="AG8:AG9"/>
    <mergeCell ref="AF12:AF13"/>
    <mergeCell ref="AI4:AI5"/>
    <mergeCell ref="AK4:AK5"/>
    <mergeCell ref="AH4:AH5"/>
    <mergeCell ref="AG4:AG5"/>
    <mergeCell ref="AE16:AE17"/>
    <mergeCell ref="A4:B5"/>
    <mergeCell ref="AF16:AF17"/>
    <mergeCell ref="AG16:AG17"/>
    <mergeCell ref="A10:B11"/>
    <mergeCell ref="AG6:AG7"/>
    <mergeCell ref="S2:V3"/>
    <mergeCell ref="AK2:AK3"/>
    <mergeCell ref="AI2:AI3"/>
    <mergeCell ref="AH2:AH3"/>
    <mergeCell ref="AG2:AG3"/>
    <mergeCell ref="AJ2:AJ3"/>
    <mergeCell ref="AF8:AF9"/>
    <mergeCell ref="AK6:AK7"/>
    <mergeCell ref="A1:AK1"/>
    <mergeCell ref="AA2:AD3"/>
    <mergeCell ref="AE2:AE3"/>
    <mergeCell ref="AF2:AF3"/>
    <mergeCell ref="C2:F3"/>
    <mergeCell ref="G2:J3"/>
    <mergeCell ref="K2:N3"/>
    <mergeCell ref="O2:R3"/>
    <mergeCell ref="AK18:AK19"/>
    <mergeCell ref="AM3:AP3"/>
    <mergeCell ref="AE14:AE15"/>
    <mergeCell ref="AF4:AF5"/>
    <mergeCell ref="W2:Z3"/>
    <mergeCell ref="AH14:AH15"/>
    <mergeCell ref="AI14:AI15"/>
    <mergeCell ref="AE4:AE5"/>
    <mergeCell ref="AH6:AH7"/>
    <mergeCell ref="AI6:AI7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zoomScale="55" zoomScaleNormal="55" zoomScaleSheetLayoutView="75" zoomScalePageLayoutView="0" workbookViewId="0" topLeftCell="A1">
      <selection activeCell="A1" sqref="A1:AK1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42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41.25" customHeight="1">
      <c r="A2" s="6"/>
      <c r="B2" s="1" t="s">
        <v>0</v>
      </c>
      <c r="C2" s="32" t="str">
        <f>A4</f>
        <v>福大付属中</v>
      </c>
      <c r="D2" s="33"/>
      <c r="E2" s="33"/>
      <c r="F2" s="48"/>
      <c r="G2" s="32" t="str">
        <f>A6</f>
        <v>成和中</v>
      </c>
      <c r="H2" s="33"/>
      <c r="I2" s="33"/>
      <c r="J2" s="33"/>
      <c r="K2" s="32" t="str">
        <f>A8</f>
        <v>武生二中</v>
      </c>
      <c r="L2" s="33"/>
      <c r="M2" s="33"/>
      <c r="N2" s="33"/>
      <c r="O2" s="32" t="str">
        <f>A10</f>
        <v>武生三中</v>
      </c>
      <c r="P2" s="33"/>
      <c r="Q2" s="33"/>
      <c r="R2" s="33"/>
      <c r="S2" s="32" t="str">
        <f>A12</f>
        <v>南越前中</v>
      </c>
      <c r="T2" s="33"/>
      <c r="U2" s="33"/>
      <c r="V2" s="33"/>
      <c r="W2" s="32" t="str">
        <f>A14</f>
        <v>丸岡中Ⅱ</v>
      </c>
      <c r="X2" s="33"/>
      <c r="Y2" s="33"/>
      <c r="Z2" s="33"/>
      <c r="AA2" s="32" t="str">
        <f>A16</f>
        <v>FC社南マリーナ</v>
      </c>
      <c r="AB2" s="33"/>
      <c r="AC2" s="33"/>
      <c r="AD2" s="33"/>
      <c r="AE2" s="44" t="s">
        <v>1</v>
      </c>
      <c r="AF2" s="46" t="s">
        <v>2</v>
      </c>
      <c r="AG2" s="46" t="s">
        <v>3</v>
      </c>
      <c r="AH2" s="46" t="s">
        <v>4</v>
      </c>
      <c r="AI2" s="52" t="s">
        <v>7</v>
      </c>
      <c r="AJ2" s="52" t="s">
        <v>8</v>
      </c>
      <c r="AK2" s="50" t="s">
        <v>6</v>
      </c>
    </row>
    <row r="3" spans="1:42" ht="41.25" customHeight="1">
      <c r="A3" s="2" t="s">
        <v>5</v>
      </c>
      <c r="B3" s="7"/>
      <c r="C3" s="34"/>
      <c r="D3" s="35"/>
      <c r="E3" s="35"/>
      <c r="F3" s="49"/>
      <c r="G3" s="34"/>
      <c r="H3" s="35"/>
      <c r="I3" s="35"/>
      <c r="J3" s="35"/>
      <c r="K3" s="34"/>
      <c r="L3" s="35"/>
      <c r="M3" s="35"/>
      <c r="N3" s="35"/>
      <c r="O3" s="34"/>
      <c r="P3" s="35"/>
      <c r="Q3" s="35"/>
      <c r="R3" s="35"/>
      <c r="S3" s="34"/>
      <c r="T3" s="35"/>
      <c r="U3" s="35"/>
      <c r="V3" s="35"/>
      <c r="W3" s="34"/>
      <c r="X3" s="35"/>
      <c r="Y3" s="35"/>
      <c r="Z3" s="35"/>
      <c r="AA3" s="34"/>
      <c r="AB3" s="35"/>
      <c r="AC3" s="35"/>
      <c r="AD3" s="35"/>
      <c r="AE3" s="45"/>
      <c r="AF3" s="47"/>
      <c r="AG3" s="47"/>
      <c r="AH3" s="47"/>
      <c r="AI3" s="53"/>
      <c r="AJ3" s="54"/>
      <c r="AK3" s="51"/>
      <c r="AM3" s="27" t="s">
        <v>10</v>
      </c>
      <c r="AN3" s="27"/>
      <c r="AO3" s="27"/>
      <c r="AP3" s="27"/>
    </row>
    <row r="4" spans="1:42" ht="41.25" customHeight="1">
      <c r="A4" s="56" t="str">
        <f>'試合結果(U-15)'!A4</f>
        <v>福大付属中</v>
      </c>
      <c r="B4" s="57"/>
      <c r="C4" s="16"/>
      <c r="D4" s="17"/>
      <c r="E4" s="17"/>
      <c r="F4" s="18"/>
      <c r="G4" s="16">
        <f aca="true" t="shared" si="0" ref="G4:G17">IF(H4="","",IF(H4=J4,"△",IF(H4&gt;J4,"○","●")))</f>
      </c>
      <c r="H4" s="17"/>
      <c r="I4" s="17" t="s">
        <v>9</v>
      </c>
      <c r="J4" s="18"/>
      <c r="K4" s="16">
        <f aca="true" t="shared" si="1" ref="K4:K17">IF(L4="","",IF(L4=N4,"△",IF(L4&gt;N4,"○","●")))</f>
      </c>
      <c r="L4" s="17"/>
      <c r="M4" s="17" t="s">
        <v>9</v>
      </c>
      <c r="N4" s="18"/>
      <c r="O4" s="16">
        <f aca="true" t="shared" si="2" ref="O4:O17">IF(P4="","",IF(P4=R4,"△",IF(P4&gt;R4,"○","●")))</f>
      </c>
      <c r="P4" s="17"/>
      <c r="Q4" s="17" t="s">
        <v>9</v>
      </c>
      <c r="R4" s="18"/>
      <c r="S4" s="16">
        <f aca="true" t="shared" si="3" ref="S4:S17">IF(T4="","",IF(T4=V4,"△",IF(T4&gt;V4,"○","●")))</f>
      </c>
      <c r="T4" s="17"/>
      <c r="U4" s="17" t="s">
        <v>9</v>
      </c>
      <c r="V4" s="18"/>
      <c r="W4" s="16">
        <f aca="true" t="shared" si="4" ref="W4:W17">IF(X4="","",IF(X4=Z4,"△",IF(X4&gt;Z4,"○","●")))</f>
      </c>
      <c r="X4" s="17"/>
      <c r="Y4" s="17" t="s">
        <v>9</v>
      </c>
      <c r="Z4" s="18"/>
      <c r="AA4" s="16">
        <f aca="true" t="shared" si="5" ref="AA4:AA17">IF(AB4="","",IF(AB4=AD4,"△",IF(AB4&gt;AD4,"○","●")))</f>
      </c>
      <c r="AB4" s="17"/>
      <c r="AC4" s="17" t="s">
        <v>9</v>
      </c>
      <c r="AD4" s="18"/>
      <c r="AE4" s="28">
        <f>COUNTIF(C4:AD5,"○")*3+COUNTIF(C4:AD5,"△")</f>
        <v>0</v>
      </c>
      <c r="AF4" s="30">
        <f>D4+H4+L4+P4+T4+X4+AB4+D5+H5+L5+P5+T5+X5+AB5</f>
        <v>0</v>
      </c>
      <c r="AG4" s="36">
        <f>-(F4+J4+N4+R4+V4+Z4+AD4+F5+J5+N5+R5+V5+Z5+AD5)</f>
        <v>0</v>
      </c>
      <c r="AH4" s="36">
        <f>AF4+AG4</f>
        <v>0</v>
      </c>
      <c r="AI4" s="38">
        <f>RANK(AE4,$AE$4:$AE$17,0)</f>
        <v>2</v>
      </c>
      <c r="AJ4" s="20"/>
      <c r="AK4" s="40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58"/>
      <c r="B5" s="59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29"/>
      <c r="AF5" s="31"/>
      <c r="AG5" s="37"/>
      <c r="AH5" s="37"/>
      <c r="AI5" s="39"/>
      <c r="AJ5" s="21"/>
      <c r="AK5" s="41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56" t="str">
        <f>'試合結果(U-15)'!A6</f>
        <v>成和中</v>
      </c>
      <c r="B6" s="57"/>
      <c r="C6" s="16">
        <f aca="true" t="shared" si="6" ref="C6:C17">IF(D6="","",IF(D6=F6,"△",IF(D6&gt;F6,"○","●")))</f>
      </c>
      <c r="D6" s="17"/>
      <c r="E6" s="17" t="s">
        <v>9</v>
      </c>
      <c r="F6" s="18"/>
      <c r="G6" s="16">
        <f t="shared" si="0"/>
      </c>
      <c r="H6" s="17"/>
      <c r="I6" s="17"/>
      <c r="J6" s="18"/>
      <c r="K6" s="16">
        <f t="shared" si="1"/>
      </c>
      <c r="L6" s="17"/>
      <c r="M6" s="17" t="s">
        <v>9</v>
      </c>
      <c r="N6" s="18"/>
      <c r="O6" s="16">
        <f t="shared" si="2"/>
      </c>
      <c r="P6" s="17"/>
      <c r="Q6" s="17" t="s">
        <v>9</v>
      </c>
      <c r="R6" s="18"/>
      <c r="S6" s="16">
        <f t="shared" si="3"/>
      </c>
      <c r="T6" s="17"/>
      <c r="U6" s="17" t="s">
        <v>9</v>
      </c>
      <c r="V6" s="18"/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28">
        <f>COUNTIF(C6:AD7,"○")*3+COUNTIF(C6:AD7,"△")</f>
        <v>0</v>
      </c>
      <c r="AF6" s="30">
        <f>D6+H6+L6+P6+T6+X6+AB6+D7+H7+L7+P7+T7+X7+AB7</f>
        <v>0</v>
      </c>
      <c r="AG6" s="36">
        <f>-(F6+J6+N6+R6+V6+Z6+AD6+F7+J7+N7+R7+V7+Z7+AD7)</f>
        <v>0</v>
      </c>
      <c r="AH6" s="36">
        <f>AF6+AG6</f>
        <v>0</v>
      </c>
      <c r="AI6" s="38">
        <f>RANK(AE6,$AE$4:$AE$17,0)</f>
        <v>2</v>
      </c>
      <c r="AJ6" s="20"/>
      <c r="AK6" s="40"/>
    </row>
    <row r="7" spans="1:37" ht="41.25" customHeight="1">
      <c r="A7" s="62"/>
      <c r="B7" s="63"/>
      <c r="C7" s="10">
        <f t="shared" si="6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29"/>
      <c r="AF7" s="31"/>
      <c r="AG7" s="37"/>
      <c r="AH7" s="37"/>
      <c r="AI7" s="39"/>
      <c r="AJ7" s="21"/>
      <c r="AK7" s="41"/>
    </row>
    <row r="8" spans="1:37" ht="41.25" customHeight="1">
      <c r="A8" s="58" t="str">
        <f>'試合結果(U-15)'!A8</f>
        <v>武生二中</v>
      </c>
      <c r="B8" s="59"/>
      <c r="C8" s="16">
        <f t="shared" si="6"/>
      </c>
      <c r="D8" s="17"/>
      <c r="E8" s="17" t="s">
        <v>9</v>
      </c>
      <c r="F8" s="18"/>
      <c r="G8" s="16">
        <f t="shared" si="0"/>
      </c>
      <c r="H8" s="17"/>
      <c r="I8" s="17" t="s">
        <v>9</v>
      </c>
      <c r="J8" s="18"/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>
        <f t="shared" si="4"/>
      </c>
      <c r="X8" s="17"/>
      <c r="Y8" s="17" t="s">
        <v>9</v>
      </c>
      <c r="Z8" s="18"/>
      <c r="AA8" s="16">
        <f t="shared" si="5"/>
      </c>
      <c r="AB8" s="17"/>
      <c r="AC8" s="17" t="s">
        <v>9</v>
      </c>
      <c r="AD8" s="18"/>
      <c r="AE8" s="28">
        <f>COUNTIF(C8:AD9,"○")*3+COUNTIF(C8:AD9,"△")</f>
        <v>0</v>
      </c>
      <c r="AF8" s="30">
        <f>D8+H8+L8+P8+T8+X8+AB8+D9+H9+L9+P9+T9+X9+AB9</f>
        <v>0</v>
      </c>
      <c r="AG8" s="36">
        <f>-(F8+J8+N8+R8+V8+Z8+AD8+F9+J9+N9+R9+V9+Z9+AD9)</f>
        <v>0</v>
      </c>
      <c r="AH8" s="36">
        <f>AF8+AG8</f>
        <v>0</v>
      </c>
      <c r="AI8" s="38">
        <f>RANK(AE8,$AE$4:$AE$17,0)</f>
        <v>2</v>
      </c>
      <c r="AJ8" s="20"/>
      <c r="AK8" s="40"/>
    </row>
    <row r="9" spans="1:37" ht="41.25" customHeight="1">
      <c r="A9" s="58"/>
      <c r="B9" s="59"/>
      <c r="C9" s="10">
        <f t="shared" si="6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29"/>
      <c r="AF9" s="31"/>
      <c r="AG9" s="37"/>
      <c r="AH9" s="37"/>
      <c r="AI9" s="39"/>
      <c r="AJ9" s="21"/>
      <c r="AK9" s="41"/>
    </row>
    <row r="10" spans="1:37" ht="41.25" customHeight="1">
      <c r="A10" s="56" t="str">
        <f>'試合結果(U-15)'!A10</f>
        <v>武生三中</v>
      </c>
      <c r="B10" s="57"/>
      <c r="C10" s="16">
        <f t="shared" si="6"/>
      </c>
      <c r="D10" s="17"/>
      <c r="E10" s="17" t="s">
        <v>9</v>
      </c>
      <c r="F10" s="18"/>
      <c r="G10" s="16">
        <f t="shared" si="0"/>
      </c>
      <c r="H10" s="17"/>
      <c r="I10" s="17" t="s">
        <v>9</v>
      </c>
      <c r="J10" s="18"/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>
        <f t="shared" si="3"/>
      </c>
      <c r="T10" s="17"/>
      <c r="U10" s="17" t="s">
        <v>9</v>
      </c>
      <c r="V10" s="18"/>
      <c r="W10" s="16">
        <f t="shared" si="4"/>
      </c>
      <c r="X10" s="17"/>
      <c r="Y10" s="17" t="s">
        <v>9</v>
      </c>
      <c r="Z10" s="18"/>
      <c r="AA10" s="16">
        <f t="shared" si="5"/>
      </c>
      <c r="AB10" s="17"/>
      <c r="AC10" s="17" t="s">
        <v>9</v>
      </c>
      <c r="AD10" s="18"/>
      <c r="AE10" s="28">
        <f>COUNTIF(C10:AD11,"○")*3+COUNTIF(C10:AD11,"△")</f>
        <v>0</v>
      </c>
      <c r="AF10" s="30">
        <f>D10+H10+L10+P10+T10+X10+AB10+D11+H11+L11+P11+T11+X11+AB11</f>
        <v>0</v>
      </c>
      <c r="AG10" s="36">
        <f>-(F10+J10+N10+R10+V10+Z10+AD10+F11+J11+N11+R11+V11+Z11+AD11)</f>
        <v>0</v>
      </c>
      <c r="AH10" s="36">
        <f>AF10+AG10</f>
        <v>0</v>
      </c>
      <c r="AI10" s="38">
        <f>RANK(AE10,$AE$4:$AE$17,0)</f>
        <v>2</v>
      </c>
      <c r="AJ10" s="20"/>
      <c r="AK10" s="40"/>
    </row>
    <row r="11" spans="1:37" ht="41.25" customHeight="1">
      <c r="A11" s="62"/>
      <c r="B11" s="63"/>
      <c r="C11" s="10">
        <f t="shared" si="6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29"/>
      <c r="AF11" s="31"/>
      <c r="AG11" s="37"/>
      <c r="AH11" s="37"/>
      <c r="AI11" s="39"/>
      <c r="AJ11" s="21"/>
      <c r="AK11" s="41"/>
    </row>
    <row r="12" spans="1:37" ht="41.25" customHeight="1">
      <c r="A12" s="58" t="str">
        <f>'試合結果(U-15)'!A12</f>
        <v>南越前中</v>
      </c>
      <c r="B12" s="59"/>
      <c r="C12" s="16">
        <f t="shared" si="6"/>
      </c>
      <c r="D12" s="17"/>
      <c r="E12" s="17" t="s">
        <v>9</v>
      </c>
      <c r="F12" s="18"/>
      <c r="G12" s="16">
        <f t="shared" si="0"/>
      </c>
      <c r="H12" s="17"/>
      <c r="I12" s="17" t="s">
        <v>9</v>
      </c>
      <c r="J12" s="18"/>
      <c r="K12" s="16">
        <f t="shared" si="1"/>
      </c>
      <c r="L12" s="17"/>
      <c r="M12" s="17" t="s">
        <v>9</v>
      </c>
      <c r="N12" s="18"/>
      <c r="O12" s="16">
        <f t="shared" si="2"/>
      </c>
      <c r="P12" s="17"/>
      <c r="Q12" s="17" t="s">
        <v>9</v>
      </c>
      <c r="R12" s="18"/>
      <c r="S12" s="16">
        <f t="shared" si="3"/>
      </c>
      <c r="T12" s="17"/>
      <c r="U12" s="17"/>
      <c r="V12" s="18"/>
      <c r="W12" s="16">
        <f t="shared" si="4"/>
      </c>
      <c r="X12" s="17"/>
      <c r="Y12" s="17" t="s">
        <v>9</v>
      </c>
      <c r="Z12" s="18"/>
      <c r="AA12" s="16" t="str">
        <f t="shared" si="5"/>
        <v>●</v>
      </c>
      <c r="AB12" s="17">
        <v>0</v>
      </c>
      <c r="AC12" s="17" t="s">
        <v>9</v>
      </c>
      <c r="AD12" s="18">
        <v>8</v>
      </c>
      <c r="AE12" s="28">
        <f>COUNTIF(C12:AD13,"○")*3+COUNTIF(C12:AD13,"△")</f>
        <v>0</v>
      </c>
      <c r="AF12" s="30">
        <f>D12+H12+L12+P12+T12+X12+AB12+D13+H13+L13+P13+T13+X13+AB13</f>
        <v>0</v>
      </c>
      <c r="AG12" s="36">
        <f>-(F12+J12+N12+R12+V12+Z12+AD12+F13+J13+N13+R13+V13+Z13+AD13)</f>
        <v>-8</v>
      </c>
      <c r="AH12" s="36">
        <f>AF12+AG12</f>
        <v>-8</v>
      </c>
      <c r="AI12" s="38">
        <f>RANK(AE12,$AE$4:$AE$17,0)</f>
        <v>2</v>
      </c>
      <c r="AJ12" s="20"/>
      <c r="AK12" s="40"/>
    </row>
    <row r="13" spans="1:37" ht="41.25" customHeight="1">
      <c r="A13" s="58"/>
      <c r="B13" s="59"/>
      <c r="C13" s="10">
        <f t="shared" si="6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29"/>
      <c r="AF13" s="31"/>
      <c r="AG13" s="37"/>
      <c r="AH13" s="37"/>
      <c r="AI13" s="39"/>
      <c r="AJ13" s="21"/>
      <c r="AK13" s="41"/>
    </row>
    <row r="14" spans="1:37" ht="41.25" customHeight="1">
      <c r="A14" s="56" t="str">
        <f>'試合結果(U-15)'!A14</f>
        <v>丸岡中Ⅱ</v>
      </c>
      <c r="B14" s="57"/>
      <c r="C14" s="16">
        <f t="shared" si="6"/>
      </c>
      <c r="D14" s="17"/>
      <c r="E14" s="17" t="s">
        <v>9</v>
      </c>
      <c r="F14" s="18"/>
      <c r="G14" s="16">
        <f t="shared" si="0"/>
      </c>
      <c r="H14" s="17"/>
      <c r="I14" s="17" t="s">
        <v>9</v>
      </c>
      <c r="J14" s="18"/>
      <c r="K14" s="16">
        <f t="shared" si="1"/>
      </c>
      <c r="L14" s="17"/>
      <c r="M14" s="17" t="s">
        <v>9</v>
      </c>
      <c r="N14" s="18"/>
      <c r="O14" s="16">
        <f t="shared" si="2"/>
      </c>
      <c r="P14" s="17"/>
      <c r="Q14" s="17" t="s">
        <v>9</v>
      </c>
      <c r="R14" s="18"/>
      <c r="S14" s="16">
        <f t="shared" si="3"/>
      </c>
      <c r="T14" s="17"/>
      <c r="U14" s="17" t="s">
        <v>9</v>
      </c>
      <c r="V14" s="18"/>
      <c r="W14" s="16">
        <f t="shared" si="4"/>
      </c>
      <c r="X14" s="17"/>
      <c r="Y14" s="17"/>
      <c r="Z14" s="18"/>
      <c r="AA14" s="16">
        <f t="shared" si="5"/>
      </c>
      <c r="AB14" s="17"/>
      <c r="AC14" s="17" t="s">
        <v>9</v>
      </c>
      <c r="AD14" s="18"/>
      <c r="AE14" s="28">
        <f>COUNTIF(C14:AD15,"○")*3+COUNTIF(C14:AD15,"△")</f>
        <v>0</v>
      </c>
      <c r="AF14" s="30">
        <f>D14+H14+L14+P14+T14+X14+AB14+D15+H15+L15+P15+T15+X15+AB15</f>
        <v>0</v>
      </c>
      <c r="AG14" s="36">
        <f>-(F14+J14+N14+R14+V14+Z14+AD14+F15+J15+N15+R15+V15+Z15+AD15)</f>
        <v>0</v>
      </c>
      <c r="AH14" s="36">
        <f>AF14+AG14</f>
        <v>0</v>
      </c>
      <c r="AI14" s="38">
        <f>RANK(AE14,$AE$4:$AE$17,0)</f>
        <v>2</v>
      </c>
      <c r="AJ14" s="20"/>
      <c r="AK14" s="40"/>
    </row>
    <row r="15" spans="1:37" ht="41.25" customHeight="1">
      <c r="A15" s="62"/>
      <c r="B15" s="63"/>
      <c r="C15" s="10">
        <f t="shared" si="6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29"/>
      <c r="AF15" s="31"/>
      <c r="AG15" s="37"/>
      <c r="AH15" s="37"/>
      <c r="AI15" s="39"/>
      <c r="AJ15" s="21"/>
      <c r="AK15" s="41"/>
    </row>
    <row r="16" spans="1:37" ht="41.25" customHeight="1">
      <c r="A16" s="58" t="str">
        <f>'試合結果(U-15)'!A16</f>
        <v>FC社南マリーナ</v>
      </c>
      <c r="B16" s="59"/>
      <c r="C16" s="16">
        <f t="shared" si="6"/>
      </c>
      <c r="D16" s="17"/>
      <c r="E16" s="17" t="s">
        <v>9</v>
      </c>
      <c r="F16" s="18"/>
      <c r="G16" s="16">
        <f t="shared" si="0"/>
      </c>
      <c r="H16" s="17"/>
      <c r="I16" s="17" t="s">
        <v>9</v>
      </c>
      <c r="J16" s="18"/>
      <c r="K16" s="16">
        <f t="shared" si="1"/>
      </c>
      <c r="L16" s="17"/>
      <c r="M16" s="17" t="s">
        <v>9</v>
      </c>
      <c r="N16" s="18"/>
      <c r="O16" s="16">
        <f t="shared" si="2"/>
      </c>
      <c r="P16" s="17"/>
      <c r="Q16" s="17" t="s">
        <v>9</v>
      </c>
      <c r="R16" s="18"/>
      <c r="S16" s="16" t="str">
        <f t="shared" si="3"/>
        <v>○</v>
      </c>
      <c r="T16" s="17">
        <v>8</v>
      </c>
      <c r="U16" s="17" t="s">
        <v>9</v>
      </c>
      <c r="V16" s="18">
        <v>0</v>
      </c>
      <c r="W16" s="16">
        <f t="shared" si="4"/>
      </c>
      <c r="X16" s="17"/>
      <c r="Y16" s="17" t="s">
        <v>9</v>
      </c>
      <c r="Z16" s="18"/>
      <c r="AA16" s="16">
        <f t="shared" si="5"/>
      </c>
      <c r="AB16" s="17"/>
      <c r="AC16" s="17"/>
      <c r="AD16" s="18"/>
      <c r="AE16" s="28">
        <f>COUNTIF(C16:AD17,"○")*3+COUNTIF(C16:AD17,"△")</f>
        <v>3</v>
      </c>
      <c r="AF16" s="30">
        <f>D16+H16+L16+P16+T16+X16+AB16+D17+H17+L17+P17+T17+X17+AB17</f>
        <v>8</v>
      </c>
      <c r="AG16" s="36">
        <f>-(F16+J16+N16+R16+V16+Z16+AD16+F17+J17+N17+R17+V17+Z17+AD17)</f>
        <v>0</v>
      </c>
      <c r="AH16" s="36">
        <f>AF16+AG16</f>
        <v>8</v>
      </c>
      <c r="AI16" s="38">
        <f>RANK(AE16,$AE$4:$AE$17,0)</f>
        <v>1</v>
      </c>
      <c r="AJ16" s="20"/>
      <c r="AK16" s="40"/>
    </row>
    <row r="17" spans="1:37" ht="41.25" customHeight="1" thickBot="1">
      <c r="A17" s="70"/>
      <c r="B17" s="71"/>
      <c r="C17" s="9">
        <f t="shared" si="6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>
        <f t="shared" si="1"/>
      </c>
      <c r="L17" s="14"/>
      <c r="M17" s="15" t="s">
        <v>9</v>
      </c>
      <c r="N17" s="15"/>
      <c r="O17" s="9">
        <f t="shared" si="2"/>
      </c>
      <c r="P17" s="14"/>
      <c r="Q17" s="15" t="s">
        <v>9</v>
      </c>
      <c r="R17" s="15"/>
      <c r="S17" s="9">
        <f t="shared" si="3"/>
      </c>
      <c r="T17" s="14"/>
      <c r="U17" s="15" t="s">
        <v>9</v>
      </c>
      <c r="V17" s="15"/>
      <c r="W17" s="9">
        <f t="shared" si="4"/>
      </c>
      <c r="X17" s="14"/>
      <c r="Y17" s="15" t="s">
        <v>9</v>
      </c>
      <c r="Z17" s="15"/>
      <c r="AA17" s="9">
        <f t="shared" si="5"/>
      </c>
      <c r="AB17" s="14"/>
      <c r="AC17" s="15"/>
      <c r="AD17" s="15"/>
      <c r="AE17" s="55"/>
      <c r="AF17" s="60"/>
      <c r="AG17" s="61"/>
      <c r="AH17" s="61"/>
      <c r="AI17" s="69"/>
      <c r="AJ17" s="22"/>
      <c r="AK17" s="64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K14:AK15"/>
    <mergeCell ref="A12:B13"/>
    <mergeCell ref="AE12:AE13"/>
    <mergeCell ref="AK16:AK17"/>
    <mergeCell ref="A16:B17"/>
    <mergeCell ref="AE16:AE17"/>
    <mergeCell ref="AF16:AF17"/>
    <mergeCell ref="AG16:AG17"/>
    <mergeCell ref="AH16:AH17"/>
    <mergeCell ref="AI16:AI17"/>
    <mergeCell ref="A14:B15"/>
    <mergeCell ref="AE14:AE15"/>
    <mergeCell ref="AF14:AF15"/>
    <mergeCell ref="AG14:AG15"/>
    <mergeCell ref="AH14:AH15"/>
    <mergeCell ref="AI14:AI15"/>
    <mergeCell ref="A10:B11"/>
    <mergeCell ref="AE10:AE11"/>
    <mergeCell ref="AF10:AF11"/>
    <mergeCell ref="AG10:AG11"/>
    <mergeCell ref="AH10:AH11"/>
    <mergeCell ref="AH8:AH9"/>
    <mergeCell ref="AF12:AF13"/>
    <mergeCell ref="AG12:AG13"/>
    <mergeCell ref="AH12:AH13"/>
    <mergeCell ref="AI12:AI13"/>
    <mergeCell ref="AI6:AI7"/>
    <mergeCell ref="AK6:AK7"/>
    <mergeCell ref="AK8:AK9"/>
    <mergeCell ref="AI8:AI9"/>
    <mergeCell ref="AK12:AK13"/>
    <mergeCell ref="AA2:AD3"/>
    <mergeCell ref="A4:B5"/>
    <mergeCell ref="AE4:AE5"/>
    <mergeCell ref="AI10:AI11"/>
    <mergeCell ref="AK10:AK11"/>
    <mergeCell ref="A8:B9"/>
    <mergeCell ref="AE8:AE9"/>
    <mergeCell ref="AF8:AF9"/>
    <mergeCell ref="AG8:AG9"/>
    <mergeCell ref="AI4:AI5"/>
    <mergeCell ref="AK4:AK5"/>
    <mergeCell ref="A6:B7"/>
    <mergeCell ref="AE6:AE7"/>
    <mergeCell ref="AF6:AF7"/>
    <mergeCell ref="AG6:AG7"/>
    <mergeCell ref="AH6:AH7"/>
    <mergeCell ref="AF2:AF3"/>
    <mergeCell ref="AF4:AF5"/>
    <mergeCell ref="AG4:AG5"/>
    <mergeCell ref="AH4:AH5"/>
    <mergeCell ref="AJ2:AJ3"/>
    <mergeCell ref="AG2:AG3"/>
    <mergeCell ref="AH2:AH3"/>
    <mergeCell ref="AI2:AI3"/>
    <mergeCell ref="AK2:AK3"/>
    <mergeCell ref="AM3:AP3"/>
    <mergeCell ref="A1:AK1"/>
    <mergeCell ref="C2:F3"/>
    <mergeCell ref="G2:J3"/>
    <mergeCell ref="K2:N3"/>
    <mergeCell ref="O2:R3"/>
    <mergeCell ref="S2:V3"/>
    <mergeCell ref="W2:Z3"/>
    <mergeCell ref="AE2:AE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user</cp:lastModifiedBy>
  <cp:lastPrinted>2013-10-21T10:51:30Z</cp:lastPrinted>
  <dcterms:created xsi:type="dcterms:W3CDTF">2009-03-29T23:31:51Z</dcterms:created>
  <dcterms:modified xsi:type="dcterms:W3CDTF">2022-06-22T15:55:01Z</dcterms:modified>
  <cp:category/>
  <cp:version/>
  <cp:contentType/>
  <cp:contentStatus/>
</cp:coreProperties>
</file>