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0245" windowHeight="6780" activeTab="4"/>
  </bookViews>
  <sheets>
    <sheet name="明倫中会場" sheetId="11" r:id="rId1"/>
    <sheet name="丹南総合体育館" sheetId="9" r:id="rId2"/>
    <sheet name="芦原中会場結果" sheetId="10" r:id="rId3"/>
    <sheet name="清水中会場" sheetId="12" r:id="rId4"/>
    <sheet name="決勝" sheetId="8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" i="11" l="1"/>
  <c r="B4" i="12" l="1"/>
  <c r="E4" i="12"/>
  <c r="H4" i="12"/>
  <c r="K4" i="12"/>
  <c r="N4" i="12"/>
  <c r="Q4" i="12"/>
  <c r="E5" i="12"/>
  <c r="H5" i="12"/>
  <c r="K5" i="12"/>
  <c r="N5" i="12"/>
  <c r="Q5" i="12"/>
  <c r="T5" i="12"/>
  <c r="U5" i="12"/>
  <c r="V5" i="12"/>
  <c r="W5" i="12"/>
  <c r="B7" i="12"/>
  <c r="H7" i="12"/>
  <c r="K7" i="12"/>
  <c r="T7" i="12" s="1"/>
  <c r="N7" i="12"/>
  <c r="Q7" i="12"/>
  <c r="U7" i="12"/>
  <c r="W7" i="12" s="1"/>
  <c r="V7" i="12"/>
  <c r="B9" i="12"/>
  <c r="E9" i="12"/>
  <c r="K9" i="12"/>
  <c r="N9" i="12"/>
  <c r="Q9" i="12"/>
  <c r="T9" i="12"/>
  <c r="U9" i="12"/>
  <c r="V9" i="12"/>
  <c r="W9" i="12"/>
  <c r="B11" i="12"/>
  <c r="E11" i="12"/>
  <c r="H11" i="12"/>
  <c r="N11" i="12"/>
  <c r="Q11" i="12"/>
  <c r="T11" i="12"/>
  <c r="U11" i="12"/>
  <c r="V11" i="12"/>
  <c r="W11" i="12"/>
  <c r="B13" i="12"/>
  <c r="T13" i="12" s="1"/>
  <c r="E13" i="12"/>
  <c r="H13" i="12"/>
  <c r="K13" i="12"/>
  <c r="Q13" i="12"/>
  <c r="U13" i="12"/>
  <c r="V13" i="12"/>
  <c r="W13" i="12"/>
  <c r="B15" i="12"/>
  <c r="E15" i="12"/>
  <c r="H15" i="12"/>
  <c r="T15" i="12" s="1"/>
  <c r="K15" i="12"/>
  <c r="N15" i="12"/>
  <c r="U15" i="12"/>
  <c r="W15" i="12" s="1"/>
  <c r="V15" i="12"/>
  <c r="B4" i="11"/>
  <c r="E4" i="11"/>
  <c r="H4" i="11"/>
  <c r="K4" i="11"/>
  <c r="N4" i="11"/>
  <c r="E5" i="11"/>
  <c r="H5" i="11"/>
  <c r="Q5" i="11" s="1"/>
  <c r="K5" i="11"/>
  <c r="N5" i="11"/>
  <c r="R5" i="11"/>
  <c r="T5" i="11" s="1"/>
  <c r="S5" i="11"/>
  <c r="B7" i="11"/>
  <c r="H7" i="11"/>
  <c r="Q7" i="11" s="1"/>
  <c r="K7" i="11"/>
  <c r="N7" i="11"/>
  <c r="R7" i="11"/>
  <c r="T7" i="11" s="1"/>
  <c r="S7" i="11"/>
  <c r="B9" i="11"/>
  <c r="E9" i="11"/>
  <c r="K9" i="11"/>
  <c r="N9" i="11"/>
  <c r="Q9" i="11"/>
  <c r="R9" i="11"/>
  <c r="S9" i="11"/>
  <c r="T9" i="11"/>
  <c r="B11" i="11"/>
  <c r="E11" i="11"/>
  <c r="Q11" i="11" s="1"/>
  <c r="U11" i="11" s="1"/>
  <c r="H11" i="11"/>
  <c r="N11" i="11"/>
  <c r="R11" i="11"/>
  <c r="S11" i="11"/>
  <c r="T11" i="11"/>
  <c r="B13" i="11"/>
  <c r="E13" i="11"/>
  <c r="Q13" i="11" s="1"/>
  <c r="H13" i="11"/>
  <c r="K13" i="11"/>
  <c r="R13" i="11"/>
  <c r="T13" i="11" s="1"/>
  <c r="S13" i="11"/>
  <c r="E9" i="10"/>
  <c r="K9" i="10"/>
  <c r="E11" i="10"/>
  <c r="H11" i="10"/>
  <c r="H25" i="10"/>
  <c r="K25" i="10"/>
  <c r="H28" i="10"/>
  <c r="K28" i="10"/>
  <c r="B30" i="10"/>
  <c r="E30" i="10"/>
  <c r="K30" i="10"/>
  <c r="B32" i="10"/>
  <c r="E32" i="10"/>
  <c r="H32" i="10"/>
  <c r="X7" i="12" l="1"/>
  <c r="X5" i="12"/>
  <c r="X15" i="12"/>
  <c r="X13" i="12"/>
  <c r="U13" i="11"/>
  <c r="U9" i="11"/>
  <c r="U7" i="11"/>
  <c r="B4" i="9"/>
  <c r="E4" i="9"/>
  <c r="H4" i="9"/>
  <c r="K4" i="9"/>
  <c r="N5" i="9"/>
  <c r="O5" i="9"/>
  <c r="P5" i="9"/>
  <c r="Q5" i="9"/>
  <c r="N7" i="9"/>
  <c r="O7" i="9"/>
  <c r="P7" i="9"/>
  <c r="Q7" i="9" s="1"/>
  <c r="N9" i="9"/>
  <c r="O9" i="9"/>
  <c r="Q9" i="9" s="1"/>
  <c r="P9" i="9"/>
  <c r="N11" i="9"/>
  <c r="R5" i="9" s="1"/>
  <c r="O11" i="9"/>
  <c r="Q11" i="9" s="1"/>
  <c r="P11" i="9"/>
  <c r="B15" i="9"/>
  <c r="E15" i="9"/>
  <c r="H15" i="9"/>
  <c r="K16" i="9"/>
  <c r="Q18" i="9" s="1"/>
  <c r="N16" i="9"/>
  <c r="P16" i="9" s="1"/>
  <c r="O16" i="9"/>
  <c r="K18" i="9"/>
  <c r="N18" i="9"/>
  <c r="O18" i="9"/>
  <c r="P18" i="9"/>
  <c r="E20" i="9"/>
  <c r="K20" i="9"/>
  <c r="N20" i="9"/>
  <c r="P20" i="9" s="1"/>
  <c r="O20" i="9"/>
  <c r="E25" i="9"/>
  <c r="A26" i="9"/>
  <c r="B25" i="9" s="1"/>
  <c r="N26" i="9"/>
  <c r="O26" i="9"/>
  <c r="P26" i="9"/>
  <c r="Q26" i="9"/>
  <c r="A28" i="9"/>
  <c r="B28" i="9"/>
  <c r="N28" i="9"/>
  <c r="R28" i="9" s="1"/>
  <c r="O28" i="9"/>
  <c r="Q28" i="9" s="1"/>
  <c r="P28" i="9"/>
  <c r="A30" i="9"/>
  <c r="H25" i="9" s="1"/>
  <c r="N30" i="9"/>
  <c r="O30" i="9"/>
  <c r="P30" i="9"/>
  <c r="Q30" i="9" s="1"/>
  <c r="A32" i="9"/>
  <c r="K25" i="9" s="1"/>
  <c r="N32" i="9"/>
  <c r="R32" i="9" s="1"/>
  <c r="O32" i="9"/>
  <c r="Q32" i="9" s="1"/>
  <c r="P32" i="9"/>
  <c r="Q20" i="9" l="1"/>
  <c r="R9" i="9"/>
  <c r="R11" i="9"/>
  <c r="R30" i="9"/>
  <c r="R7" i="9"/>
  <c r="Q16" i="9"/>
  <c r="R26" i="9"/>
  <c r="B6" i="8" l="1"/>
  <c r="C6" i="8"/>
  <c r="D6" i="8"/>
  <c r="E6" i="8"/>
  <c r="B16" i="8"/>
  <c r="C16" i="8"/>
  <c r="D16" i="8"/>
  <c r="E16" i="8"/>
</calcChain>
</file>

<file path=xl/sharedStrings.xml><?xml version="1.0" encoding="utf-8"?>
<sst xmlns="http://schemas.openxmlformats.org/spreadsheetml/2006/main" count="374" uniqueCount="135">
  <si>
    <t>勝ち点</t>
    <rPh sb="0" eb="1">
      <t>カ</t>
    </rPh>
    <rPh sb="2" eb="3">
      <t>テン</t>
    </rPh>
    <phoneticPr fontId="5"/>
  </si>
  <si>
    <t>順　位</t>
    <rPh sb="0" eb="1">
      <t>ジュン</t>
    </rPh>
    <rPh sb="2" eb="3">
      <t>クライ</t>
    </rPh>
    <phoneticPr fontId="5"/>
  </si>
  <si>
    <t>得　点</t>
    <rPh sb="0" eb="1">
      <t>トク</t>
    </rPh>
    <rPh sb="2" eb="3">
      <t>テン</t>
    </rPh>
    <phoneticPr fontId="5"/>
  </si>
  <si>
    <t>失　点</t>
    <rPh sb="0" eb="1">
      <t>シツ</t>
    </rPh>
    <rPh sb="2" eb="3">
      <t>テン</t>
    </rPh>
    <phoneticPr fontId="5"/>
  </si>
  <si>
    <t>差</t>
    <rPh sb="0" eb="1">
      <t>サ</t>
    </rPh>
    <phoneticPr fontId="5"/>
  </si>
  <si>
    <t>警告・退場</t>
    <rPh sb="0" eb="2">
      <t>ケイコク</t>
    </rPh>
    <rPh sb="3" eb="5">
      <t>タイジョウ</t>
    </rPh>
    <phoneticPr fontId="5"/>
  </si>
  <si>
    <t>予選１次リーグＡ</t>
    <rPh sb="0" eb="2">
      <t>ヨセン</t>
    </rPh>
    <rPh sb="3" eb="4">
      <t>ジ</t>
    </rPh>
    <phoneticPr fontId="5"/>
  </si>
  <si>
    <t>予選１次リーグＢ</t>
    <rPh sb="0" eb="2">
      <t>ヨセン</t>
    </rPh>
    <rPh sb="3" eb="4">
      <t>ジ</t>
    </rPh>
    <phoneticPr fontId="5"/>
  </si>
  <si>
    <t>予選２次リーグ（決勝リーグ進出２チーム決定リーグ）</t>
    <rPh sb="0" eb="2">
      <t>ヨセン</t>
    </rPh>
    <rPh sb="3" eb="4">
      <t>ジ</t>
    </rPh>
    <rPh sb="8" eb="10">
      <t>ケッショウ</t>
    </rPh>
    <rPh sb="13" eb="15">
      <t>シンシュツ</t>
    </rPh>
    <rPh sb="19" eb="21">
      <t>ケッテイ</t>
    </rPh>
    <phoneticPr fontId="5"/>
  </si>
  <si>
    <t>テクノ</t>
    <phoneticPr fontId="5"/>
  </si>
  <si>
    <t>中央中</t>
    <rPh sb="0" eb="2">
      <t>チュウオウ</t>
    </rPh>
    <rPh sb="2" eb="3">
      <t>チュウ</t>
    </rPh>
    <phoneticPr fontId="5"/>
  </si>
  <si>
    <t>芦原中A</t>
    <rPh sb="0" eb="2">
      <t>アワラ</t>
    </rPh>
    <rPh sb="2" eb="3">
      <t>チュウ</t>
    </rPh>
    <phoneticPr fontId="5"/>
  </si>
  <si>
    <t>芦原中B</t>
    <rPh sb="0" eb="2">
      <t>アワラ</t>
    </rPh>
    <rPh sb="2" eb="3">
      <t>チュウ</t>
    </rPh>
    <phoneticPr fontId="5"/>
  </si>
  <si>
    <t>－１</t>
    <phoneticPr fontId="5"/>
  </si>
  <si>
    <t>MD</t>
    <phoneticPr fontId="5"/>
  </si>
  <si>
    <t>春江中</t>
    <rPh sb="0" eb="2">
      <t>ハルエ</t>
    </rPh>
    <rPh sb="2" eb="3">
      <t>チュウ</t>
    </rPh>
    <phoneticPr fontId="5"/>
  </si>
  <si>
    <t>大東中</t>
    <rPh sb="0" eb="2">
      <t>ダイトウ</t>
    </rPh>
    <rPh sb="2" eb="3">
      <t>チュウ</t>
    </rPh>
    <phoneticPr fontId="5"/>
  </si>
  <si>
    <t>ゴーレスト</t>
    <phoneticPr fontId="5"/>
  </si>
  <si>
    <t>明倫中</t>
    <rPh sb="0" eb="2">
      <t>メイリン</t>
    </rPh>
    <rPh sb="2" eb="3">
      <t>チュウ</t>
    </rPh>
    <phoneticPr fontId="5"/>
  </si>
  <si>
    <t>３　位</t>
    <phoneticPr fontId="5"/>
  </si>
  <si>
    <t>２　位</t>
    <phoneticPr fontId="5"/>
  </si>
  <si>
    <t>優  勝</t>
    <phoneticPr fontId="5"/>
  </si>
  <si>
    <t>Ｂ１位</t>
    <rPh sb="2" eb="3">
      <t>イ</t>
    </rPh>
    <phoneticPr fontId="12"/>
  </si>
  <si>
    <t>（初優勝）</t>
    <rPh sb="1" eb="4">
      <t>ハツユウショウ</t>
    </rPh>
    <phoneticPr fontId="12"/>
  </si>
  <si>
    <t>Ａ２位</t>
    <rPh sb="2" eb="3">
      <t>イ</t>
    </rPh>
    <phoneticPr fontId="12"/>
  </si>
  <si>
    <t>Ｂ２位</t>
    <rPh sb="2" eb="3">
      <t>イ</t>
    </rPh>
    <phoneticPr fontId="12"/>
  </si>
  <si>
    <t>Ａ１位</t>
    <rPh sb="2" eb="3">
      <t>イ</t>
    </rPh>
    <phoneticPr fontId="12"/>
  </si>
  <si>
    <t>【決勝トーナメント】</t>
    <rPh sb="1" eb="3">
      <t>ケッショウ</t>
    </rPh>
    <phoneticPr fontId="5"/>
  </si>
  <si>
    <t>順位</t>
  </si>
  <si>
    <t>差</t>
  </si>
  <si>
    <t>失点</t>
  </si>
  <si>
    <t>得点</t>
  </si>
  <si>
    <t>勝点</t>
  </si>
  <si>
    <t>Bリーグ</t>
    <phoneticPr fontId="5"/>
  </si>
  <si>
    <t>Ａリーグ</t>
    <phoneticPr fontId="5"/>
  </si>
  <si>
    <t>【決勝リーグ】</t>
    <rPh sb="1" eb="3">
      <t>ケッショウ</t>
    </rPh>
    <phoneticPr fontId="5"/>
  </si>
  <si>
    <t>大東中　会 場</t>
    <rPh sb="0" eb="2">
      <t>ダイトウ</t>
    </rPh>
    <rPh sb="2" eb="3">
      <t>チュウ</t>
    </rPh>
    <rPh sb="4" eb="7">
      <t>カイジョウ</t>
    </rPh>
    <phoneticPr fontId="5"/>
  </si>
  <si>
    <t>期日　２月２日（日）</t>
    <rPh sb="0" eb="2">
      <t>キジツ</t>
    </rPh>
    <rPh sb="4" eb="5">
      <t>ガツ</t>
    </rPh>
    <rPh sb="6" eb="7">
      <t>ニチ</t>
    </rPh>
    <rPh sb="8" eb="9">
      <t>ニチ</t>
    </rPh>
    <phoneticPr fontId="5"/>
  </si>
  <si>
    <t xml:space="preserve">令和元年度 福井県U-14フットサル大会 決勝リーグ戦績 </t>
    <rPh sb="0" eb="2">
      <t>レイワ</t>
    </rPh>
    <rPh sb="2" eb="4">
      <t>ガンネン</t>
    </rPh>
    <rPh sb="21" eb="23">
      <t>ケッショウ</t>
    </rPh>
    <rPh sb="26" eb="28">
      <t>センセキ</t>
    </rPh>
    <phoneticPr fontId="5"/>
  </si>
  <si>
    <t>灯明寺中</t>
    <rPh sb="0" eb="2">
      <t>トウミョウ</t>
    </rPh>
    <rPh sb="2" eb="4">
      <t>ジチュウ</t>
    </rPh>
    <phoneticPr fontId="5"/>
  </si>
  <si>
    <t>△</t>
    <phoneticPr fontId="5"/>
  </si>
  <si>
    <t>０－０</t>
    <phoneticPr fontId="5"/>
  </si>
  <si>
    <t>〇</t>
    <phoneticPr fontId="5"/>
  </si>
  <si>
    <t>５－０</t>
    <phoneticPr fontId="5"/>
  </si>
  <si>
    <t>●</t>
    <phoneticPr fontId="5"/>
  </si>
  <si>
    <t>０－５</t>
    <phoneticPr fontId="5"/>
  </si>
  <si>
    <t>１－５</t>
    <phoneticPr fontId="5"/>
  </si>
  <si>
    <t>４－３</t>
    <phoneticPr fontId="5"/>
  </si>
  <si>
    <t>５－１</t>
    <phoneticPr fontId="5"/>
  </si>
  <si>
    <t>３－４</t>
    <phoneticPr fontId="5"/>
  </si>
  <si>
    <t>１－２</t>
    <phoneticPr fontId="5"/>
  </si>
  <si>
    <t>２－１</t>
    <phoneticPr fontId="5"/>
  </si>
  <si>
    <t>３－１</t>
    <phoneticPr fontId="5"/>
  </si>
  <si>
    <t>１－３</t>
    <phoneticPr fontId="5"/>
  </si>
  <si>
    <t>２－０</t>
    <phoneticPr fontId="5"/>
  </si>
  <si>
    <t>０－２</t>
    <phoneticPr fontId="5"/>
  </si>
  <si>
    <t>１－０</t>
    <phoneticPr fontId="5"/>
  </si>
  <si>
    <t>０－１</t>
    <phoneticPr fontId="5"/>
  </si>
  <si>
    <t>春江中</t>
    <rPh sb="0" eb="2">
      <t>ハルエ</t>
    </rPh>
    <rPh sb="2" eb="3">
      <t>チュウ</t>
    </rPh>
    <phoneticPr fontId="5"/>
  </si>
  <si>
    <t>明倫中</t>
    <rPh sb="0" eb="2">
      <t>メイリン</t>
    </rPh>
    <rPh sb="2" eb="3">
      <t>チュウ</t>
    </rPh>
    <phoneticPr fontId="5"/>
  </si>
  <si>
    <t>灯明寺中</t>
    <rPh sb="0" eb="2">
      <t>トウミョウ</t>
    </rPh>
    <rPh sb="2" eb="4">
      <t>ジチュウ</t>
    </rPh>
    <phoneticPr fontId="5"/>
  </si>
  <si>
    <t>-4</t>
    <phoneticPr fontId="5"/>
  </si>
  <si>
    <t>+7</t>
    <phoneticPr fontId="5"/>
  </si>
  <si>
    <t>+6</t>
    <phoneticPr fontId="5"/>
  </si>
  <si>
    <t>-2</t>
    <phoneticPr fontId="5"/>
  </si>
  <si>
    <t>-1</t>
    <phoneticPr fontId="5"/>
  </si>
  <si>
    <t>灯明寺中学校</t>
    <rPh sb="0" eb="2">
      <t>トウミョウ</t>
    </rPh>
    <rPh sb="2" eb="3">
      <t>テラ</t>
    </rPh>
    <rPh sb="3" eb="6">
      <t>チュウガッコウ</t>
    </rPh>
    <phoneticPr fontId="5"/>
  </si>
  <si>
    <t>明倫中学校</t>
    <rPh sb="0" eb="2">
      <t>メイリン</t>
    </rPh>
    <rPh sb="2" eb="5">
      <t>チュウガッコウ</t>
    </rPh>
    <phoneticPr fontId="5"/>
  </si>
  <si>
    <t>春江中学校</t>
    <rPh sb="0" eb="2">
      <t>ハルエ</t>
    </rPh>
    <rPh sb="2" eb="5">
      <t>チュウガッコウ</t>
    </rPh>
    <phoneticPr fontId="5"/>
  </si>
  <si>
    <t>+1</t>
    <phoneticPr fontId="5"/>
  </si>
  <si>
    <t>-</t>
    <phoneticPr fontId="5"/>
  </si>
  <si>
    <t>清水中</t>
    <rPh sb="0" eb="2">
      <t>シミズ</t>
    </rPh>
    <rPh sb="2" eb="3">
      <t>チュウ</t>
    </rPh>
    <phoneticPr fontId="5"/>
  </si>
  <si>
    <t>-</t>
    <phoneticPr fontId="5"/>
  </si>
  <si>
    <t>●</t>
    <phoneticPr fontId="5"/>
  </si>
  <si>
    <t>決勝リーグ</t>
    <rPh sb="0" eb="2">
      <t>ケッショウ</t>
    </rPh>
    <phoneticPr fontId="5"/>
  </si>
  <si>
    <t>○</t>
    <phoneticPr fontId="5"/>
  </si>
  <si>
    <t>●</t>
    <phoneticPr fontId="5"/>
  </si>
  <si>
    <t>-</t>
    <phoneticPr fontId="5"/>
  </si>
  <si>
    <t>○</t>
    <phoneticPr fontId="5"/>
  </si>
  <si>
    <t>○</t>
    <phoneticPr fontId="5"/>
  </si>
  <si>
    <t>足羽中</t>
    <rPh sb="0" eb="2">
      <t>アスワ</t>
    </rPh>
    <rPh sb="2" eb="3">
      <t>チュウ</t>
    </rPh>
    <phoneticPr fontId="5"/>
  </si>
  <si>
    <t>二次リーグ</t>
    <rPh sb="0" eb="2">
      <t>ニジ</t>
    </rPh>
    <phoneticPr fontId="5"/>
  </si>
  <si>
    <t>光陽中</t>
    <rPh sb="0" eb="1">
      <t>コウ</t>
    </rPh>
    <rPh sb="1" eb="2">
      <t>ヨウ</t>
    </rPh>
    <rPh sb="2" eb="3">
      <t>チュウ</t>
    </rPh>
    <phoneticPr fontId="5"/>
  </si>
  <si>
    <t>武生FC
Ｂｌｕｅ</t>
    <rPh sb="0" eb="2">
      <t>タケフ</t>
    </rPh>
    <phoneticPr fontId="5"/>
  </si>
  <si>
    <t>Awara
Hanks</t>
    <phoneticPr fontId="5"/>
  </si>
  <si>
    <t>中央中
ドラゴンズ</t>
    <rPh sb="0" eb="2">
      <t>チュウオウ</t>
    </rPh>
    <rPh sb="2" eb="3">
      <t>チュウ</t>
    </rPh>
    <phoneticPr fontId="5"/>
  </si>
  <si>
    <t>武生FC
Ｗｈｉｔｅ</t>
    <rPh sb="0" eb="2">
      <t>タケフ</t>
    </rPh>
    <phoneticPr fontId="5"/>
  </si>
  <si>
    <t>丹南総合体育館　会場</t>
    <rPh sb="0" eb="2">
      <t>タンナン</t>
    </rPh>
    <rPh sb="2" eb="4">
      <t>ソウゴウ</t>
    </rPh>
    <rPh sb="4" eb="7">
      <t>タイイクカン</t>
    </rPh>
    <rPh sb="8" eb="10">
      <t>カイジョウ</t>
    </rPh>
    <phoneticPr fontId="5"/>
  </si>
  <si>
    <t>＋１</t>
    <phoneticPr fontId="5"/>
  </si>
  <si>
    <t>＋２</t>
    <phoneticPr fontId="5"/>
  </si>
  <si>
    <t>●</t>
    <phoneticPr fontId="5"/>
  </si>
  <si>
    <t>パトリ
アーレ</t>
    <phoneticPr fontId="5"/>
  </si>
  <si>
    <t>－２</t>
    <phoneticPr fontId="5"/>
  </si>
  <si>
    <t>アシスト</t>
    <phoneticPr fontId="5"/>
  </si>
  <si>
    <t>パトリ
アーレ</t>
    <phoneticPr fontId="5"/>
  </si>
  <si>
    <t>アシスト</t>
    <phoneticPr fontId="5"/>
  </si>
  <si>
    <t>-</t>
    <phoneticPr fontId="5"/>
  </si>
  <si>
    <t>＋５</t>
    <phoneticPr fontId="5"/>
  </si>
  <si>
    <t>△</t>
    <phoneticPr fontId="5"/>
  </si>
  <si>
    <t>○</t>
    <phoneticPr fontId="5"/>
  </si>
  <si>
    <t>＋８</t>
    <phoneticPr fontId="5"/>
  </si>
  <si>
    <t>○</t>
    <phoneticPr fontId="5"/>
  </si>
  <si>
    <t>－１３</t>
    <phoneticPr fontId="5"/>
  </si>
  <si>
    <t>●</t>
    <phoneticPr fontId="5"/>
  </si>
  <si>
    <t>鯖江中</t>
    <rPh sb="0" eb="2">
      <t>サバエ</t>
    </rPh>
    <rPh sb="2" eb="3">
      <t>チュウ</t>
    </rPh>
    <phoneticPr fontId="5"/>
  </si>
  <si>
    <t>－４</t>
    <phoneticPr fontId="5"/>
  </si>
  <si>
    <t>－２</t>
    <phoneticPr fontId="5"/>
  </si>
  <si>
    <t>パトリ
アーレ</t>
    <phoneticPr fontId="5"/>
  </si>
  <si>
    <t>＋10</t>
    <phoneticPr fontId="5"/>
  </si>
  <si>
    <t>アシスト</t>
    <phoneticPr fontId="5"/>
  </si>
  <si>
    <t>明道中</t>
    <rPh sb="0" eb="2">
      <t>メイドウ</t>
    </rPh>
    <rPh sb="2" eb="3">
      <t>チュウ</t>
    </rPh>
    <phoneticPr fontId="5"/>
  </si>
  <si>
    <t>-</t>
    <phoneticPr fontId="5"/>
  </si>
  <si>
    <t>-</t>
    <phoneticPr fontId="5"/>
  </si>
  <si>
    <t>-</t>
    <phoneticPr fontId="5"/>
  </si>
  <si>
    <t>ユナイテッド</t>
    <phoneticPr fontId="5"/>
  </si>
  <si>
    <t>-</t>
    <phoneticPr fontId="5"/>
  </si>
  <si>
    <t>-</t>
    <phoneticPr fontId="5"/>
  </si>
  <si>
    <t>-</t>
    <phoneticPr fontId="5"/>
  </si>
  <si>
    <t>-</t>
    <phoneticPr fontId="5"/>
  </si>
  <si>
    <t>予選リーグ</t>
    <rPh sb="0" eb="2">
      <t>ヨセン</t>
    </rPh>
    <phoneticPr fontId="5"/>
  </si>
  <si>
    <t>　　　　　　　　　　　　　　　</t>
    <phoneticPr fontId="5"/>
  </si>
  <si>
    <t>テクノ</t>
    <phoneticPr fontId="5"/>
  </si>
  <si>
    <t>成和中</t>
    <rPh sb="0" eb="2">
      <t>セイワ</t>
    </rPh>
    <rPh sb="2" eb="3">
      <t>チュウ</t>
    </rPh>
    <phoneticPr fontId="5"/>
  </si>
  <si>
    <t>灯明寺中</t>
    <rPh sb="0" eb="3">
      <t>トウミョウジ</t>
    </rPh>
    <rPh sb="3" eb="4">
      <t>チュウ</t>
    </rPh>
    <phoneticPr fontId="5"/>
  </si>
  <si>
    <t>令和元年度 福井県U-14フットサル大会 予選リーグ戦績</t>
    <rPh sb="21" eb="23">
      <t>ヨセン</t>
    </rPh>
    <phoneticPr fontId="5"/>
  </si>
  <si>
    <t>武生FC　Ｗｈｉｔｅ</t>
    <rPh sb="0" eb="2">
      <t>タケフ</t>
    </rPh>
    <phoneticPr fontId="5"/>
  </si>
  <si>
    <t>武生FC White</t>
    <rPh sb="0" eb="2">
      <t>タケフ</t>
    </rPh>
    <phoneticPr fontId="5"/>
  </si>
  <si>
    <t>武生Ｗｈｉｔｅ</t>
    <rPh sb="0" eb="2">
      <t>タケフ</t>
    </rPh>
    <phoneticPr fontId="5"/>
  </si>
  <si>
    <t>　　　　　　　　　　　　　　　</t>
    <phoneticPr fontId="5"/>
  </si>
  <si>
    <t>　　明倫中　会場</t>
    <rPh sb="2" eb="4">
      <t>メイリン</t>
    </rPh>
    <phoneticPr fontId="5"/>
  </si>
  <si>
    <t>芦原中　会場</t>
    <phoneticPr fontId="5"/>
  </si>
  <si>
    <t>清水中　会場</t>
    <rPh sb="0" eb="2">
      <t>シミズ</t>
    </rPh>
    <phoneticPr fontId="5"/>
  </si>
  <si>
    <t>丸岡南中</t>
    <rPh sb="0" eb="2">
      <t>マルオカ</t>
    </rPh>
    <rPh sb="2" eb="3">
      <t>ミナミ</t>
    </rPh>
    <rPh sb="3" eb="4">
      <t>チュウ</t>
    </rPh>
    <phoneticPr fontId="5"/>
  </si>
  <si>
    <t>社中</t>
    <rPh sb="0" eb="1">
      <t>ヤシロ</t>
    </rPh>
    <rPh sb="1" eb="2">
      <t>チュウ</t>
    </rPh>
    <phoneticPr fontId="5"/>
  </si>
  <si>
    <t>武生Ｂｌｕｅ</t>
    <rPh sb="0" eb="2">
      <t>タケフ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</si>
</sst>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auto="1"/>
      </diagonal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auto="1"/>
      </diagonal>
    </border>
    <border diagonalDown="1">
      <left/>
      <right/>
      <top/>
      <bottom style="medium">
        <color indexed="64"/>
      </bottom>
      <diagonal style="thin">
        <color auto="1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</cellStyleXfs>
  <cellXfs count="313">
    <xf numFmtId="0" fontId="0" fillId="0" borderId="0" xfId="0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2" xfId="0" applyBorder="1" applyAlignment="1">
      <alignment vertical="center"/>
    </xf>
    <xf numFmtId="0" fontId="10" fillId="0" borderId="0" xfId="1">
      <alignment vertical="center"/>
    </xf>
    <xf numFmtId="0" fontId="10" fillId="0" borderId="0" xfId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10" fillId="0" borderId="0" xfId="1" applyAlignment="1"/>
    <xf numFmtId="0" fontId="10" fillId="0" borderId="13" xfId="1" applyBorder="1" applyAlignment="1"/>
    <xf numFmtId="0" fontId="4" fillId="0" borderId="0" xfId="2" applyAlignment="1">
      <alignment vertical="center"/>
    </xf>
    <xf numFmtId="0" fontId="4" fillId="0" borderId="0" xfId="2" applyBorder="1" applyAlignment="1"/>
    <xf numFmtId="0" fontId="11" fillId="0" borderId="0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4" fillId="0" borderId="21" xfId="2" applyBorder="1" applyAlignment="1">
      <alignment vertical="center"/>
    </xf>
    <xf numFmtId="0" fontId="8" fillId="0" borderId="0" xfId="2" applyFont="1" applyFill="1" applyBorder="1" applyAlignment="1">
      <alignment vertical="center" wrapText="1" shrinkToFit="1"/>
    </xf>
    <xf numFmtId="0" fontId="10" fillId="0" borderId="0" xfId="1" applyAlignment="1">
      <alignment horizontal="center" vertical="center"/>
    </xf>
    <xf numFmtId="0" fontId="4" fillId="0" borderId="18" xfId="2" applyBorder="1" applyAlignment="1">
      <alignment vertical="center"/>
    </xf>
    <xf numFmtId="0" fontId="4" fillId="0" borderId="0" xfId="2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4" fillId="0" borderId="0" xfId="2" applyAlignment="1"/>
    <xf numFmtId="0" fontId="11" fillId="0" borderId="22" xfId="2" applyFont="1" applyBorder="1" applyAlignment="1">
      <alignment horizontal="left" vertical="center"/>
    </xf>
    <xf numFmtId="0" fontId="4" fillId="0" borderId="0" xfId="2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16" xfId="1" applyBorder="1" applyAlignment="1">
      <alignment horizontal="center" vertical="center"/>
    </xf>
    <xf numFmtId="49" fontId="10" fillId="0" borderId="15" xfId="1" applyNumberFormat="1" applyBorder="1" applyAlignment="1">
      <alignment horizontal="center" vertical="center"/>
    </xf>
    <xf numFmtId="0" fontId="10" fillId="0" borderId="11" xfId="1" applyBorder="1" applyAlignment="1">
      <alignment horizontal="center" vertical="center"/>
    </xf>
    <xf numFmtId="0" fontId="10" fillId="0" borderId="7" xfId="1" applyBorder="1" applyAlignment="1">
      <alignment horizontal="center" vertical="center"/>
    </xf>
    <xf numFmtId="0" fontId="10" fillId="0" borderId="7" xfId="1" applyBorder="1" applyAlignment="1">
      <alignment horizontal="center" vertical="center" shrinkToFit="1"/>
    </xf>
    <xf numFmtId="0" fontId="10" fillId="0" borderId="32" xfId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0" fillId="0" borderId="0" xfId="1" applyBorder="1" applyAlignment="1">
      <alignment horizontal="center" vertical="center"/>
    </xf>
    <xf numFmtId="0" fontId="11" fillId="0" borderId="0" xfId="1" applyFont="1" applyAlignment="1"/>
    <xf numFmtId="0" fontId="9" fillId="0" borderId="7" xfId="1" applyFont="1" applyBorder="1" applyAlignment="1">
      <alignment horizontal="center" vertical="center"/>
    </xf>
    <xf numFmtId="49" fontId="0" fillId="0" borderId="15" xfId="1" applyNumberFormat="1" applyFont="1" applyBorder="1" applyAlignment="1">
      <alignment horizontal="center" vertical="center"/>
    </xf>
    <xf numFmtId="0" fontId="0" fillId="0" borderId="16" xfId="1" applyFont="1" applyBorder="1" applyAlignment="1">
      <alignment horizontal="center" vertical="center"/>
    </xf>
    <xf numFmtId="49" fontId="0" fillId="0" borderId="27" xfId="1" applyNumberFormat="1" applyFont="1" applyBorder="1" applyAlignment="1">
      <alignment horizontal="center" vertical="center"/>
    </xf>
    <xf numFmtId="0" fontId="0" fillId="0" borderId="33" xfId="1" applyFont="1" applyBorder="1" applyAlignment="1">
      <alignment horizontal="center" vertical="center"/>
    </xf>
    <xf numFmtId="0" fontId="0" fillId="0" borderId="0" xfId="1" applyFont="1" applyAlignment="1">
      <alignment vertical="center"/>
    </xf>
    <xf numFmtId="0" fontId="0" fillId="0" borderId="0" xfId="1" applyFont="1">
      <alignment vertical="center"/>
    </xf>
    <xf numFmtId="0" fontId="10" fillId="0" borderId="0" xfId="1" applyAlignment="1">
      <alignment horizontal="left" vertical="center"/>
    </xf>
    <xf numFmtId="0" fontId="3" fillId="0" borderId="0" xfId="2" applyFont="1" applyAlignment="1">
      <alignment vertical="center"/>
    </xf>
    <xf numFmtId="0" fontId="2" fillId="0" borderId="16" xfId="2" applyFont="1" applyBorder="1" applyAlignment="1">
      <alignment horizontal="center" vertical="center"/>
    </xf>
    <xf numFmtId="49" fontId="2" fillId="0" borderId="15" xfId="2" applyNumberFormat="1" applyFont="1" applyBorder="1" applyAlignment="1">
      <alignment horizontal="center" vertical="center"/>
    </xf>
    <xf numFmtId="0" fontId="4" fillId="0" borderId="34" xfId="2" applyBorder="1" applyAlignment="1"/>
    <xf numFmtId="0" fontId="4" fillId="0" borderId="34" xfId="2" applyBorder="1" applyAlignment="1">
      <alignment vertical="center" wrapText="1"/>
    </xf>
    <xf numFmtId="0" fontId="4" fillId="0" borderId="0" xfId="2" applyBorder="1" applyAlignment="1">
      <alignment vertical="center"/>
    </xf>
    <xf numFmtId="0" fontId="4" fillId="0" borderId="12" xfId="2" applyBorder="1" applyAlignment="1"/>
    <xf numFmtId="0" fontId="4" fillId="0" borderId="23" xfId="2" applyBorder="1" applyAlignment="1">
      <alignment vertical="center"/>
    </xf>
    <xf numFmtId="0" fontId="4" fillId="0" borderId="36" xfId="2" applyBorder="1" applyAlignment="1"/>
    <xf numFmtId="0" fontId="4" fillId="0" borderId="35" xfId="2" applyBorder="1" applyAlignment="1">
      <alignment vertical="center" wrapText="1"/>
    </xf>
    <xf numFmtId="0" fontId="4" fillId="0" borderId="37" xfId="2" applyBorder="1" applyAlignment="1"/>
    <xf numFmtId="0" fontId="0" fillId="0" borderId="5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2" borderId="61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3" borderId="5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0" fillId="0" borderId="75" xfId="0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1" fillId="0" borderId="35" xfId="2" applyFont="1" applyBorder="1" applyAlignment="1">
      <alignment horizontal="left" vertical="center"/>
    </xf>
    <xf numFmtId="0" fontId="11" fillId="0" borderId="21" xfId="2" applyFont="1" applyBorder="1" applyAlignment="1">
      <alignment horizontal="left" vertical="center"/>
    </xf>
    <xf numFmtId="0" fontId="10" fillId="0" borderId="21" xfId="2" applyFont="1" applyBorder="1" applyAlignment="1">
      <alignment horizontal="center" vertical="center" wrapText="1"/>
    </xf>
    <xf numFmtId="0" fontId="11" fillId="0" borderId="71" xfId="2" applyFont="1" applyBorder="1" applyAlignment="1">
      <alignment horizontal="left" vertical="center"/>
    </xf>
    <xf numFmtId="0" fontId="11" fillId="0" borderId="54" xfId="2" applyFont="1" applyBorder="1" applyAlignment="1">
      <alignment horizontal="left" vertical="center"/>
    </xf>
    <xf numFmtId="0" fontId="7" fillId="4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62" xfId="0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60" xfId="0" applyFill="1" applyBorder="1" applyAlignment="1">
      <alignment horizontal="center" vertical="center" wrapText="1"/>
    </xf>
    <xf numFmtId="0" fontId="0" fillId="3" borderId="52" xfId="0" applyFill="1" applyBorder="1" applyAlignment="1">
      <alignment horizontal="center" vertical="center" wrapText="1"/>
    </xf>
    <xf numFmtId="0" fontId="0" fillId="3" borderId="53" xfId="0" applyFill="1" applyBorder="1" applyAlignment="1">
      <alignment horizontal="center" vertical="center" wrapText="1"/>
    </xf>
    <xf numFmtId="0" fontId="0" fillId="3" borderId="56" xfId="0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 shrinkToFit="1"/>
    </xf>
    <xf numFmtId="0" fontId="0" fillId="3" borderId="68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7" fillId="4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4" fillId="0" borderId="20" xfId="2" applyBorder="1" applyAlignment="1">
      <alignment horizontal="center" vertical="center"/>
    </xf>
    <xf numFmtId="0" fontId="2" fillId="0" borderId="19" xfId="2" applyFont="1" applyBorder="1" applyAlignment="1">
      <alignment horizontal="center" vertical="center" shrinkToFit="1"/>
    </xf>
    <xf numFmtId="0" fontId="4" fillId="0" borderId="17" xfId="2" applyBorder="1" applyAlignment="1">
      <alignment horizontal="center" vertical="center" shrinkToFit="1"/>
    </xf>
    <xf numFmtId="0" fontId="2" fillId="0" borderId="19" xfId="2" applyFont="1" applyBorder="1" applyAlignment="1">
      <alignment horizontal="center" vertical="center" wrapText="1"/>
    </xf>
    <xf numFmtId="0" fontId="4" fillId="0" borderId="17" xfId="2" applyBorder="1" applyAlignment="1">
      <alignment horizontal="center" vertical="center"/>
    </xf>
    <xf numFmtId="0" fontId="11" fillId="0" borderId="25" xfId="2" applyFont="1" applyFill="1" applyBorder="1" applyAlignment="1">
      <alignment horizontal="center" vertical="center"/>
    </xf>
    <xf numFmtId="0" fontId="11" fillId="0" borderId="20" xfId="2" applyFont="1" applyFill="1" applyBorder="1" applyAlignment="1">
      <alignment horizontal="center" vertical="center"/>
    </xf>
    <xf numFmtId="0" fontId="11" fillId="0" borderId="22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0" fillId="0" borderId="28" xfId="1" applyBorder="1" applyAlignment="1">
      <alignment horizontal="center" vertical="center"/>
    </xf>
    <xf numFmtId="0" fontId="10" fillId="0" borderId="26" xfId="1" applyBorder="1" applyAlignment="1">
      <alignment horizontal="center" vertical="center"/>
    </xf>
    <xf numFmtId="0" fontId="1" fillId="0" borderId="19" xfId="2" applyFont="1" applyFill="1" applyBorder="1" applyAlignment="1">
      <alignment horizontal="center" vertical="center" wrapText="1" shrinkToFit="1"/>
    </xf>
    <xf numFmtId="0" fontId="4" fillId="0" borderId="17" xfId="2" applyFont="1" applyFill="1" applyBorder="1" applyAlignment="1">
      <alignment horizontal="center" vertical="center" wrapText="1" shrinkToFit="1"/>
    </xf>
    <xf numFmtId="0" fontId="11" fillId="0" borderId="14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16" xfId="1" applyFont="1" applyBorder="1" applyAlignment="1">
      <alignment horizontal="center" vertical="center"/>
    </xf>
    <xf numFmtId="0" fontId="11" fillId="0" borderId="15" xfId="1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0" fillId="0" borderId="18" xfId="1" applyBorder="1" applyAlignment="1">
      <alignment horizontal="center" vertical="center"/>
    </xf>
    <xf numFmtId="49" fontId="11" fillId="0" borderId="1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0" fillId="0" borderId="31" xfId="1" applyFont="1" applyBorder="1" applyAlignment="1">
      <alignment horizontal="center" vertical="center" shrinkToFit="1"/>
    </xf>
    <xf numFmtId="0" fontId="10" fillId="0" borderId="30" xfId="1" applyBorder="1" applyAlignment="1">
      <alignment horizontal="center" vertical="center" shrinkToFit="1"/>
    </xf>
    <xf numFmtId="0" fontId="10" fillId="0" borderId="29" xfId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4" fillId="0" borderId="28" xfId="2" applyBorder="1" applyAlignment="1">
      <alignment horizontal="center" vertical="center"/>
    </xf>
    <xf numFmtId="0" fontId="4" fillId="0" borderId="29" xfId="2" applyBorder="1" applyAlignment="1">
      <alignment horizontal="center" vertical="center"/>
    </xf>
    <xf numFmtId="0" fontId="10" fillId="0" borderId="31" xfId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0" fillId="0" borderId="13" xfId="1" applyBorder="1" applyAlignment="1">
      <alignment horizontal="center" vertical="center"/>
    </xf>
    <xf numFmtId="0" fontId="10" fillId="0" borderId="8" xfId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>
      <selection activeCell="A3" sqref="A3"/>
    </sheetView>
  </sheetViews>
  <sheetFormatPr defaultRowHeight="13.5" x14ac:dyDescent="0.15"/>
  <cols>
    <col min="2" max="2" width="3.125" customWidth="1"/>
    <col min="3" max="3" width="1.625" customWidth="1"/>
    <col min="4" max="5" width="3.125" customWidth="1"/>
    <col min="6" max="6" width="1.625" customWidth="1"/>
    <col min="7" max="8" width="3.125" customWidth="1"/>
    <col min="9" max="9" width="1.625" customWidth="1"/>
    <col min="10" max="11" width="3.125" customWidth="1"/>
    <col min="12" max="12" width="1.625" customWidth="1"/>
    <col min="13" max="14" width="3.125" customWidth="1"/>
    <col min="15" max="15" width="1.625" customWidth="1"/>
    <col min="16" max="16" width="3.125" customWidth="1"/>
  </cols>
  <sheetData>
    <row r="1" spans="1:26" ht="31.5" customHeight="1" x14ac:dyDescent="0.15">
      <c r="A1" s="125" t="s">
        <v>124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83"/>
      <c r="X1" s="83"/>
      <c r="Y1" s="83"/>
      <c r="Z1" s="83"/>
    </row>
    <row r="2" spans="1:26" ht="43.5" customHeight="1" x14ac:dyDescent="0.15">
      <c r="A2" s="89"/>
      <c r="B2" s="89"/>
      <c r="C2" s="89"/>
      <c r="D2" s="89"/>
      <c r="E2" s="89"/>
      <c r="F2" s="89"/>
      <c r="G2" s="89"/>
      <c r="H2" s="89"/>
      <c r="I2" s="89"/>
      <c r="J2" s="90"/>
      <c r="K2" s="81"/>
      <c r="L2" s="81"/>
      <c r="M2" s="91" t="s">
        <v>120</v>
      </c>
      <c r="N2" s="91"/>
      <c r="O2" s="91"/>
      <c r="P2" s="91"/>
      <c r="S2" s="126" t="s">
        <v>129</v>
      </c>
      <c r="T2" s="126"/>
      <c r="U2" s="126"/>
      <c r="V2" s="67"/>
      <c r="W2" s="67"/>
    </row>
    <row r="3" spans="1:26" ht="33.950000000000003" customHeight="1" thickBot="1" x14ac:dyDescent="0.2">
      <c r="A3" s="2"/>
      <c r="B3" s="80" t="s">
        <v>119</v>
      </c>
      <c r="C3" s="80"/>
      <c r="D3" s="80"/>
      <c r="E3" s="80"/>
    </row>
    <row r="4" spans="1:26" ht="37.5" customHeight="1" x14ac:dyDescent="0.15">
      <c r="A4" s="1"/>
      <c r="B4" s="92" t="str">
        <f>A5</f>
        <v>MD</v>
      </c>
      <c r="C4" s="93"/>
      <c r="D4" s="94"/>
      <c r="E4" s="92" t="str">
        <f>A7</f>
        <v>丸岡南中</v>
      </c>
      <c r="F4" s="93"/>
      <c r="G4" s="94"/>
      <c r="H4" s="92" t="str">
        <f>A9</f>
        <v>社中</v>
      </c>
      <c r="I4" s="93"/>
      <c r="J4" s="94"/>
      <c r="K4" s="95" t="str">
        <f>A11</f>
        <v>ユナイテッド</v>
      </c>
      <c r="L4" s="96"/>
      <c r="M4" s="97"/>
      <c r="N4" s="92" t="str">
        <f>A13</f>
        <v>明倫中</v>
      </c>
      <c r="O4" s="93"/>
      <c r="P4" s="93"/>
      <c r="Q4" s="82" t="s">
        <v>0</v>
      </c>
      <c r="R4" s="3" t="s">
        <v>2</v>
      </c>
      <c r="S4" s="3" t="s">
        <v>3</v>
      </c>
      <c r="T4" s="4" t="s">
        <v>4</v>
      </c>
      <c r="U4" s="4" t="s">
        <v>1</v>
      </c>
      <c r="V4" s="5" t="s">
        <v>5</v>
      </c>
    </row>
    <row r="5" spans="1:26" ht="18.75" customHeight="1" x14ac:dyDescent="0.15">
      <c r="A5" s="98" t="s">
        <v>14</v>
      </c>
      <c r="B5" s="100"/>
      <c r="C5" s="101"/>
      <c r="D5" s="102"/>
      <c r="E5" s="106" t="str">
        <f>IF(E6="","",IF(E6=G6,"△",IF(E6&gt;G6,"○","●")))</f>
        <v>○</v>
      </c>
      <c r="F5" s="107"/>
      <c r="G5" s="108"/>
      <c r="H5" s="106" t="str">
        <f>IF(H6="","",IF(H6=J6,"△",IF(H6&gt;J6,"○","●")))</f>
        <v>○</v>
      </c>
      <c r="I5" s="107"/>
      <c r="J5" s="108"/>
      <c r="K5" s="106" t="str">
        <f>IF(K6="","",IF(K6=M6,"△",IF(K6&gt;M6,"○","●")))</f>
        <v>○</v>
      </c>
      <c r="L5" s="107"/>
      <c r="M5" s="108"/>
      <c r="N5" s="106" t="str">
        <f>IF(N6="","",IF(N6=P6,"△",IF(N6&gt;P6,"○","●")))</f>
        <v>○</v>
      </c>
      <c r="O5" s="107"/>
      <c r="P5" s="107"/>
      <c r="Q5" s="117">
        <f>COUNTIF(B5:P5,"○")*3+COUNTIF(B5:P5,"△")</f>
        <v>12</v>
      </c>
      <c r="R5" s="119">
        <f>B6+E6+H6+K6+N6</f>
        <v>16</v>
      </c>
      <c r="S5" s="119">
        <f>-(D6+G6+J6+M6+P6)</f>
        <v>-4</v>
      </c>
      <c r="T5" s="119">
        <f>R5+S5</f>
        <v>12</v>
      </c>
      <c r="U5" s="121">
        <f>RANK(Q5,$Q$5:$Q$14,0)</f>
        <v>1</v>
      </c>
      <c r="V5" s="115"/>
    </row>
    <row r="6" spans="1:26" ht="18.75" customHeight="1" x14ac:dyDescent="0.15">
      <c r="A6" s="99"/>
      <c r="B6" s="103"/>
      <c r="C6" s="104"/>
      <c r="D6" s="105"/>
      <c r="E6" s="65">
        <v>2</v>
      </c>
      <c r="F6" s="64" t="s">
        <v>118</v>
      </c>
      <c r="G6" s="66">
        <v>1</v>
      </c>
      <c r="H6" s="65">
        <v>4</v>
      </c>
      <c r="I6" s="64" t="s">
        <v>118</v>
      </c>
      <c r="J6" s="66">
        <v>2</v>
      </c>
      <c r="K6" s="65">
        <v>4</v>
      </c>
      <c r="L6" s="64" t="s">
        <v>111</v>
      </c>
      <c r="M6" s="66">
        <v>1</v>
      </c>
      <c r="N6" s="65">
        <v>6</v>
      </c>
      <c r="O6" s="64" t="s">
        <v>117</v>
      </c>
      <c r="P6" s="64">
        <v>0</v>
      </c>
      <c r="Q6" s="118"/>
      <c r="R6" s="120"/>
      <c r="S6" s="120"/>
      <c r="T6" s="120"/>
      <c r="U6" s="122"/>
      <c r="V6" s="116"/>
    </row>
    <row r="7" spans="1:26" ht="18.75" customHeight="1" x14ac:dyDescent="0.15">
      <c r="A7" s="98" t="s">
        <v>132</v>
      </c>
      <c r="B7" s="106" t="str">
        <f>IF(B8="","",IF(B8=D8,"△",IF(B8&gt;D8,"○","●")))</f>
        <v>●</v>
      </c>
      <c r="C7" s="107"/>
      <c r="D7" s="108"/>
      <c r="E7" s="109"/>
      <c r="F7" s="110"/>
      <c r="G7" s="111"/>
      <c r="H7" s="106" t="str">
        <f>IF(H8="","",IF(H8=J8,"△",IF(H8&gt;J8,"○","●")))</f>
        <v>△</v>
      </c>
      <c r="I7" s="107"/>
      <c r="J7" s="108"/>
      <c r="K7" s="106" t="str">
        <f>IF(K8="","",IF(K8=M8,"△",IF(K8&gt;M8,"○","●")))</f>
        <v>○</v>
      </c>
      <c r="L7" s="107"/>
      <c r="M7" s="108"/>
      <c r="N7" s="106" t="str">
        <f>IF(N8="","",IF(N8=P8,"△",IF(N8&gt;P8,"○","●")))</f>
        <v>△</v>
      </c>
      <c r="O7" s="107"/>
      <c r="P7" s="107"/>
      <c r="Q7" s="117">
        <f>COUNTIF(B7:P7,"○")*3+COUNTIF(B7:P7,"△")</f>
        <v>5</v>
      </c>
      <c r="R7" s="119">
        <f>B8+E8+H8+K8+N8</f>
        <v>11</v>
      </c>
      <c r="S7" s="119">
        <f>-(D8+G8+J8+M8+P8)</f>
        <v>-7</v>
      </c>
      <c r="T7" s="119">
        <f>R7+S7</f>
        <v>4</v>
      </c>
      <c r="U7" s="121">
        <f>RANK(Q7,$Q$5:$Q$14,0)</f>
        <v>3</v>
      </c>
      <c r="V7" s="115"/>
    </row>
    <row r="8" spans="1:26" ht="18.75" customHeight="1" x14ac:dyDescent="0.15">
      <c r="A8" s="99"/>
      <c r="B8" s="65">
        <v>1</v>
      </c>
      <c r="C8" s="64" t="s">
        <v>111</v>
      </c>
      <c r="D8" s="66">
        <v>2</v>
      </c>
      <c r="E8" s="112"/>
      <c r="F8" s="113"/>
      <c r="G8" s="114"/>
      <c r="H8" s="65">
        <v>3</v>
      </c>
      <c r="I8" s="64" t="s">
        <v>72</v>
      </c>
      <c r="J8" s="66">
        <v>3</v>
      </c>
      <c r="K8" s="65">
        <v>5</v>
      </c>
      <c r="L8" s="64" t="s">
        <v>116</v>
      </c>
      <c r="M8" s="66">
        <v>0</v>
      </c>
      <c r="N8" s="65">
        <v>2</v>
      </c>
      <c r="O8" s="64" t="s">
        <v>115</v>
      </c>
      <c r="P8" s="64">
        <v>2</v>
      </c>
      <c r="Q8" s="118"/>
      <c r="R8" s="120"/>
      <c r="S8" s="120"/>
      <c r="T8" s="120"/>
      <c r="U8" s="122"/>
      <c r="V8" s="116"/>
    </row>
    <row r="9" spans="1:26" ht="18.75" customHeight="1" x14ac:dyDescent="0.15">
      <c r="A9" s="98" t="s">
        <v>133</v>
      </c>
      <c r="B9" s="106" t="str">
        <f>IF(B10="","",IF(B10=D10,"△",IF(B10&gt;D10,"○","●")))</f>
        <v>●</v>
      </c>
      <c r="C9" s="107"/>
      <c r="D9" s="108"/>
      <c r="E9" s="106" t="str">
        <f>IF(E10="","",IF(E10=G10,"△",IF(E10&gt;G10,"○","●")))</f>
        <v>△</v>
      </c>
      <c r="F9" s="107"/>
      <c r="G9" s="108"/>
      <c r="H9" s="109"/>
      <c r="I9" s="110"/>
      <c r="J9" s="111"/>
      <c r="K9" s="106" t="str">
        <f>IF(K10="","",IF(K10=M10,"△",IF(K10&gt;M10,"○","●")))</f>
        <v>○</v>
      </c>
      <c r="L9" s="107"/>
      <c r="M9" s="108"/>
      <c r="N9" s="106" t="str">
        <f>IF(N10="","",IF(N10=P10,"△",IF(N10&gt;P10,"○","●")))</f>
        <v>●</v>
      </c>
      <c r="O9" s="107"/>
      <c r="P9" s="107"/>
      <c r="Q9" s="117">
        <f>COUNTIF(B9:P9,"○")*3+COUNTIF(B9:P9,"△")</f>
        <v>4</v>
      </c>
      <c r="R9" s="119">
        <f>B10+E10+H10+K10+N10</f>
        <v>12</v>
      </c>
      <c r="S9" s="119">
        <f>-(D10+G10+J10+M10+P10)</f>
        <v>-12</v>
      </c>
      <c r="T9" s="119">
        <f>R9+S9</f>
        <v>0</v>
      </c>
      <c r="U9" s="121">
        <f>RANK(Q9,$Q$5:$Q$14,0)</f>
        <v>4</v>
      </c>
      <c r="V9" s="115"/>
    </row>
    <row r="10" spans="1:26" ht="18.75" customHeight="1" x14ac:dyDescent="0.15">
      <c r="A10" s="99"/>
      <c r="B10" s="65">
        <v>2</v>
      </c>
      <c r="C10" s="64" t="s">
        <v>112</v>
      </c>
      <c r="D10" s="66">
        <v>4</v>
      </c>
      <c r="E10" s="65">
        <v>3</v>
      </c>
      <c r="F10" s="64" t="s">
        <v>111</v>
      </c>
      <c r="G10" s="66">
        <v>3</v>
      </c>
      <c r="H10" s="112"/>
      <c r="I10" s="113"/>
      <c r="J10" s="114"/>
      <c r="K10" s="65">
        <v>6</v>
      </c>
      <c r="L10" s="64" t="s">
        <v>111</v>
      </c>
      <c r="M10" s="66">
        <v>2</v>
      </c>
      <c r="N10" s="65">
        <v>1</v>
      </c>
      <c r="O10" s="64" t="s">
        <v>70</v>
      </c>
      <c r="P10" s="64">
        <v>3</v>
      </c>
      <c r="Q10" s="118"/>
      <c r="R10" s="120"/>
      <c r="S10" s="120"/>
      <c r="T10" s="120"/>
      <c r="U10" s="122"/>
      <c r="V10" s="116"/>
    </row>
    <row r="11" spans="1:26" ht="18.75" customHeight="1" x14ac:dyDescent="0.15">
      <c r="A11" s="123" t="s">
        <v>114</v>
      </c>
      <c r="B11" s="106" t="str">
        <f>IF(B12="","",IF(B12=D12,"△",IF(B12&gt;D12,"○","●")))</f>
        <v>●</v>
      </c>
      <c r="C11" s="107"/>
      <c r="D11" s="108"/>
      <c r="E11" s="106" t="str">
        <f>IF(E12="","",IF(E12=G12,"△",IF(E12&gt;G12,"○","●")))</f>
        <v>●</v>
      </c>
      <c r="F11" s="107"/>
      <c r="G11" s="108"/>
      <c r="H11" s="106" t="str">
        <f>IF(H12="","",IF(H12=J12,"△",IF(H12&gt;J12,"○","●")))</f>
        <v>●</v>
      </c>
      <c r="I11" s="107"/>
      <c r="J11" s="108"/>
      <c r="K11" s="109"/>
      <c r="L11" s="110"/>
      <c r="M11" s="111"/>
      <c r="N11" s="106" t="str">
        <f>IF(N12="","",IF(N12=P12,"△",IF(N12&gt;P12,"○","●")))</f>
        <v>●</v>
      </c>
      <c r="O11" s="107"/>
      <c r="P11" s="107"/>
      <c r="Q11" s="117">
        <f>COUNTIF(B11:P11,"○")*3+COUNTIF(B11:P11,"△")</f>
        <v>0</v>
      </c>
      <c r="R11" s="119">
        <f>B12+E12+H12+K12+N12</f>
        <v>4</v>
      </c>
      <c r="S11" s="119">
        <f>-(D12+G12+J12+M12+P12)</f>
        <v>-18</v>
      </c>
      <c r="T11" s="119">
        <f>R11+S11</f>
        <v>-14</v>
      </c>
      <c r="U11" s="121">
        <f>RANK(Q11,$Q$5:$Q$14,0)</f>
        <v>5</v>
      </c>
      <c r="V11" s="115"/>
    </row>
    <row r="12" spans="1:26" ht="18.75" customHeight="1" x14ac:dyDescent="0.15">
      <c r="A12" s="124"/>
      <c r="B12" s="65">
        <v>1</v>
      </c>
      <c r="C12" s="64" t="s">
        <v>70</v>
      </c>
      <c r="D12" s="66">
        <v>4</v>
      </c>
      <c r="E12" s="65">
        <v>0</v>
      </c>
      <c r="F12" s="64" t="s">
        <v>113</v>
      </c>
      <c r="G12" s="66">
        <v>5</v>
      </c>
      <c r="H12" s="65">
        <v>2</v>
      </c>
      <c r="I12" s="64" t="s">
        <v>111</v>
      </c>
      <c r="J12" s="66">
        <v>6</v>
      </c>
      <c r="K12" s="112"/>
      <c r="L12" s="113"/>
      <c r="M12" s="114"/>
      <c r="N12" s="65">
        <v>1</v>
      </c>
      <c r="O12" s="64" t="s">
        <v>112</v>
      </c>
      <c r="P12" s="64">
        <v>3</v>
      </c>
      <c r="Q12" s="118"/>
      <c r="R12" s="120"/>
      <c r="S12" s="120"/>
      <c r="T12" s="120"/>
      <c r="U12" s="122"/>
      <c r="V12" s="116"/>
    </row>
    <row r="13" spans="1:26" ht="18.75" customHeight="1" x14ac:dyDescent="0.15">
      <c r="A13" s="130" t="s">
        <v>18</v>
      </c>
      <c r="B13" s="132" t="str">
        <f>IF(B14="","",IF(B14=D14,"△",IF(B14&gt;D14,"○","●")))</f>
        <v>●</v>
      </c>
      <c r="C13" s="133"/>
      <c r="D13" s="134"/>
      <c r="E13" s="132" t="str">
        <f>IF(E14="","",IF(E14=G14,"△",IF(E14&gt;G14,"○","●")))</f>
        <v>△</v>
      </c>
      <c r="F13" s="133"/>
      <c r="G13" s="134"/>
      <c r="H13" s="106" t="str">
        <f>IF(H14="","",IF(H14=J14,"△",IF(H14&gt;J14,"○","●")))</f>
        <v>○</v>
      </c>
      <c r="I13" s="107"/>
      <c r="J13" s="108"/>
      <c r="K13" s="132" t="str">
        <f>IF(K14="","",IF(K14=M14,"△",IF(K14&gt;M14,"○","●")))</f>
        <v>○</v>
      </c>
      <c r="L13" s="133"/>
      <c r="M13" s="134"/>
      <c r="N13" s="135"/>
      <c r="O13" s="136"/>
      <c r="P13" s="136"/>
      <c r="Q13" s="141">
        <f>COUNTIF(B13:P13,"○")*3+COUNTIF(B13:P13,"△")</f>
        <v>7</v>
      </c>
      <c r="R13" s="119">
        <f>B14+E14+H14+K14+N14</f>
        <v>8</v>
      </c>
      <c r="S13" s="119">
        <f>-(D14+G14+J14+M14+P14)</f>
        <v>-10</v>
      </c>
      <c r="T13" s="128">
        <f>R13+S13</f>
        <v>-2</v>
      </c>
      <c r="U13" s="121">
        <f>RANK(Q13,$Q$5:$Q$14,0)</f>
        <v>2</v>
      </c>
      <c r="V13" s="139"/>
    </row>
    <row r="14" spans="1:26" ht="18.75" customHeight="1" thickBot="1" x14ac:dyDescent="0.2">
      <c r="A14" s="131"/>
      <c r="B14" s="58">
        <v>0</v>
      </c>
      <c r="C14" s="57" t="s">
        <v>70</v>
      </c>
      <c r="D14" s="56">
        <v>6</v>
      </c>
      <c r="E14" s="58">
        <v>2</v>
      </c>
      <c r="F14" s="57" t="s">
        <v>111</v>
      </c>
      <c r="G14" s="56">
        <v>2</v>
      </c>
      <c r="H14" s="58">
        <v>3</v>
      </c>
      <c r="I14" s="57" t="s">
        <v>111</v>
      </c>
      <c r="J14" s="56">
        <v>1</v>
      </c>
      <c r="K14" s="58">
        <v>3</v>
      </c>
      <c r="L14" s="57" t="s">
        <v>70</v>
      </c>
      <c r="M14" s="56">
        <v>1</v>
      </c>
      <c r="N14" s="137"/>
      <c r="O14" s="138"/>
      <c r="P14" s="138"/>
      <c r="Q14" s="142"/>
      <c r="R14" s="127"/>
      <c r="S14" s="127"/>
      <c r="T14" s="127"/>
      <c r="U14" s="129"/>
      <c r="V14" s="140"/>
    </row>
    <row r="15" spans="1:26" ht="18.75" customHeight="1" x14ac:dyDescent="0.15"/>
    <row r="16" spans="1:26" ht="18.75" customHeight="1" x14ac:dyDescent="0.15"/>
    <row r="17" ht="18.75" customHeight="1" x14ac:dyDescent="0.15"/>
    <row r="18" ht="18.75" customHeight="1" x14ac:dyDescent="0.15"/>
    <row r="19" ht="18.75" customHeight="1" x14ac:dyDescent="0.15"/>
    <row r="20" ht="18.75" customHeight="1" x14ac:dyDescent="0.15"/>
    <row r="21" ht="18.75" customHeight="1" x14ac:dyDescent="0.15"/>
    <row r="22" ht="18.75" customHeight="1" x14ac:dyDescent="0.15"/>
    <row r="23" ht="37.5" customHeight="1" x14ac:dyDescent="0.15"/>
    <row r="24" ht="18.75" customHeight="1" x14ac:dyDescent="0.15"/>
    <row r="25" ht="18.75" customHeight="1" x14ac:dyDescent="0.15"/>
    <row r="26" ht="18.75" customHeight="1" x14ac:dyDescent="0.15"/>
    <row r="27" ht="18.75" customHeight="1" x14ac:dyDescent="0.15"/>
    <row r="28" ht="18.75" customHeight="1" x14ac:dyDescent="0.15"/>
    <row r="29" ht="18.75" customHeight="1" x14ac:dyDescent="0.15"/>
    <row r="30" ht="18.75" customHeight="1" x14ac:dyDescent="0.15"/>
    <row r="31" ht="18.75" customHeight="1" x14ac:dyDescent="0.15"/>
    <row r="32" ht="33.75" customHeight="1" x14ac:dyDescent="0.15"/>
    <row r="33" ht="33.75" customHeight="1" x14ac:dyDescent="0.15"/>
    <row r="34" ht="33.75" customHeight="1" x14ac:dyDescent="0.15"/>
  </sheetData>
  <mergeCells count="69">
    <mergeCell ref="A1:V1"/>
    <mergeCell ref="S2:U2"/>
    <mergeCell ref="R13:R14"/>
    <mergeCell ref="S13:S14"/>
    <mergeCell ref="T13:T14"/>
    <mergeCell ref="U13:U14"/>
    <mergeCell ref="U11:U12"/>
    <mergeCell ref="V11:V12"/>
    <mergeCell ref="A13:A14"/>
    <mergeCell ref="B13:D13"/>
    <mergeCell ref="E13:G13"/>
    <mergeCell ref="H13:J13"/>
    <mergeCell ref="K13:M13"/>
    <mergeCell ref="N13:P14"/>
    <mergeCell ref="V13:V14"/>
    <mergeCell ref="Q13:Q14"/>
    <mergeCell ref="N11:P11"/>
    <mergeCell ref="T7:T8"/>
    <mergeCell ref="U7:U8"/>
    <mergeCell ref="V9:V10"/>
    <mergeCell ref="V7:V8"/>
    <mergeCell ref="Q11:Q12"/>
    <mergeCell ref="R11:R12"/>
    <mergeCell ref="Q9:Q10"/>
    <mergeCell ref="S11:S12"/>
    <mergeCell ref="T11:T12"/>
    <mergeCell ref="N9:P9"/>
    <mergeCell ref="R9:R10"/>
    <mergeCell ref="S9:S10"/>
    <mergeCell ref="T9:T10"/>
    <mergeCell ref="U9:U10"/>
    <mergeCell ref="A11:A12"/>
    <mergeCell ref="B11:D11"/>
    <mergeCell ref="E11:G11"/>
    <mergeCell ref="H11:J11"/>
    <mergeCell ref="K11:M12"/>
    <mergeCell ref="A9:A10"/>
    <mergeCell ref="B9:D9"/>
    <mergeCell ref="E9:G9"/>
    <mergeCell ref="H9:J10"/>
    <mergeCell ref="K9:M9"/>
    <mergeCell ref="V5:V6"/>
    <mergeCell ref="N7:P7"/>
    <mergeCell ref="Q7:Q8"/>
    <mergeCell ref="R7:R8"/>
    <mergeCell ref="Q5:Q6"/>
    <mergeCell ref="R5:R6"/>
    <mergeCell ref="S5:S6"/>
    <mergeCell ref="T5:T6"/>
    <mergeCell ref="U5:U6"/>
    <mergeCell ref="N5:P5"/>
    <mergeCell ref="S7:S8"/>
    <mergeCell ref="A7:A8"/>
    <mergeCell ref="B7:D7"/>
    <mergeCell ref="E7:G8"/>
    <mergeCell ref="H7:J7"/>
    <mergeCell ref="K7:M7"/>
    <mergeCell ref="A5:A6"/>
    <mergeCell ref="B5:D6"/>
    <mergeCell ref="E5:G5"/>
    <mergeCell ref="H5:J5"/>
    <mergeCell ref="K5:M5"/>
    <mergeCell ref="A2:J2"/>
    <mergeCell ref="M2:P2"/>
    <mergeCell ref="B4:D4"/>
    <mergeCell ref="E4:G4"/>
    <mergeCell ref="H4:J4"/>
    <mergeCell ref="K4:M4"/>
    <mergeCell ref="N4:P4"/>
  </mergeCells>
  <phoneticPr fontId="5"/>
  <pageMargins left="0.25" right="0.25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Normal="100" workbookViewId="0">
      <selection activeCell="A3" sqref="A3"/>
    </sheetView>
  </sheetViews>
  <sheetFormatPr defaultRowHeight="13.5" x14ac:dyDescent="0.15"/>
  <cols>
    <col min="2" max="2" width="3.125" customWidth="1"/>
    <col min="3" max="3" width="1.625" customWidth="1"/>
    <col min="4" max="5" width="3.125" customWidth="1"/>
    <col min="6" max="6" width="1.625" customWidth="1"/>
    <col min="7" max="8" width="3.125" customWidth="1"/>
    <col min="9" max="9" width="1.625" customWidth="1"/>
    <col min="10" max="11" width="3.125" customWidth="1"/>
    <col min="12" max="12" width="1.625" customWidth="1"/>
    <col min="13" max="13" width="3.125" customWidth="1"/>
    <col min="14" max="19" width="7.875" customWidth="1"/>
  </cols>
  <sheetData>
    <row r="1" spans="1:26" ht="31.5" customHeight="1" x14ac:dyDescent="0.15">
      <c r="A1" s="125" t="s">
        <v>124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83"/>
      <c r="V1" s="83"/>
      <c r="W1" s="83"/>
      <c r="X1" s="83"/>
      <c r="Y1" s="83"/>
      <c r="Z1" s="83"/>
    </row>
    <row r="2" spans="1:26" ht="43.5" customHeight="1" x14ac:dyDescent="0.15">
      <c r="A2" s="89"/>
      <c r="B2" s="89"/>
      <c r="C2" s="89"/>
      <c r="D2" s="89"/>
      <c r="E2" s="89"/>
      <c r="F2" s="89"/>
      <c r="G2" s="89"/>
      <c r="H2" s="89"/>
      <c r="I2" s="89"/>
      <c r="J2" s="90"/>
      <c r="K2" s="81"/>
      <c r="L2" s="81"/>
      <c r="N2" s="67"/>
      <c r="O2" s="67"/>
      <c r="P2" s="126" t="s">
        <v>87</v>
      </c>
      <c r="Q2" s="126"/>
      <c r="R2" s="126"/>
    </row>
    <row r="3" spans="1:26" ht="33.950000000000003" customHeight="1" thickBot="1" x14ac:dyDescent="0.2">
      <c r="A3" s="2"/>
      <c r="B3" s="80" t="s">
        <v>6</v>
      </c>
      <c r="C3" s="80"/>
      <c r="D3" s="80"/>
      <c r="E3" s="80"/>
    </row>
    <row r="4" spans="1:26" ht="37.5" customHeight="1" x14ac:dyDescent="0.15">
      <c r="A4" s="1"/>
      <c r="B4" s="147" t="str">
        <f>A5</f>
        <v>武生FC
Ｗｈｉｔｅ</v>
      </c>
      <c r="C4" s="148"/>
      <c r="D4" s="149"/>
      <c r="E4" s="150" t="str">
        <f>A7</f>
        <v>中央中
ドラゴンズ</v>
      </c>
      <c r="F4" s="151"/>
      <c r="G4" s="152"/>
      <c r="H4" s="153" t="str">
        <f>A9</f>
        <v>Awara
Hanks</v>
      </c>
      <c r="I4" s="154"/>
      <c r="J4" s="155"/>
      <c r="K4" s="92" t="str">
        <f>A11</f>
        <v>大東中</v>
      </c>
      <c r="L4" s="93"/>
      <c r="M4" s="156"/>
      <c r="N4" s="3" t="s">
        <v>0</v>
      </c>
      <c r="O4" s="3" t="s">
        <v>2</v>
      </c>
      <c r="P4" s="3" t="s">
        <v>3</v>
      </c>
      <c r="Q4" s="4" t="s">
        <v>4</v>
      </c>
      <c r="R4" s="4" t="s">
        <v>1</v>
      </c>
      <c r="S4" s="5" t="s">
        <v>5</v>
      </c>
    </row>
    <row r="5" spans="1:26" ht="18.75" customHeight="1" x14ac:dyDescent="0.15">
      <c r="A5" s="160" t="s">
        <v>86</v>
      </c>
      <c r="B5" s="162"/>
      <c r="C5" s="163"/>
      <c r="D5" s="164"/>
      <c r="E5" s="168" t="s">
        <v>75</v>
      </c>
      <c r="F5" s="169"/>
      <c r="G5" s="170"/>
      <c r="H5" s="168" t="s">
        <v>75</v>
      </c>
      <c r="I5" s="169"/>
      <c r="J5" s="170"/>
      <c r="K5" s="168" t="s">
        <v>75</v>
      </c>
      <c r="L5" s="169"/>
      <c r="M5" s="171"/>
      <c r="N5" s="176">
        <f>COUNTIF(B5:M5,"○")*3+COUNTIF(B5:M5,"△")</f>
        <v>9</v>
      </c>
      <c r="O5" s="145">
        <f>E6+H6+K6</f>
        <v>10</v>
      </c>
      <c r="P5" s="145">
        <f>-(G6+J6+M6)</f>
        <v>0</v>
      </c>
      <c r="Q5" s="145">
        <f>O5+P5</f>
        <v>10</v>
      </c>
      <c r="R5" s="172">
        <f>RANK(N5,$N$5:$N$12,0)</f>
        <v>1</v>
      </c>
      <c r="S5" s="174"/>
      <c r="T5" t="s">
        <v>81</v>
      </c>
    </row>
    <row r="6" spans="1:26" ht="18.75" customHeight="1" x14ac:dyDescent="0.15">
      <c r="A6" s="161"/>
      <c r="B6" s="165"/>
      <c r="C6" s="166"/>
      <c r="D6" s="167"/>
      <c r="E6" s="73">
        <v>4</v>
      </c>
      <c r="F6" s="72" t="s">
        <v>70</v>
      </c>
      <c r="G6" s="71">
        <v>0</v>
      </c>
      <c r="H6" s="73">
        <v>4</v>
      </c>
      <c r="I6" s="72" t="s">
        <v>70</v>
      </c>
      <c r="J6" s="71">
        <v>0</v>
      </c>
      <c r="K6" s="73">
        <v>2</v>
      </c>
      <c r="L6" s="72" t="s">
        <v>70</v>
      </c>
      <c r="M6" s="79">
        <v>0</v>
      </c>
      <c r="N6" s="177"/>
      <c r="O6" s="146"/>
      <c r="P6" s="146"/>
      <c r="Q6" s="146"/>
      <c r="R6" s="173"/>
      <c r="S6" s="175"/>
    </row>
    <row r="7" spans="1:26" ht="18.75" customHeight="1" x14ac:dyDescent="0.15">
      <c r="A7" s="157" t="s">
        <v>85</v>
      </c>
      <c r="B7" s="106" t="s">
        <v>44</v>
      </c>
      <c r="C7" s="107"/>
      <c r="D7" s="108"/>
      <c r="E7" s="109"/>
      <c r="F7" s="110"/>
      <c r="G7" s="111"/>
      <c r="H7" s="106" t="s">
        <v>44</v>
      </c>
      <c r="I7" s="107"/>
      <c r="J7" s="108"/>
      <c r="K7" s="106" t="s">
        <v>44</v>
      </c>
      <c r="L7" s="107"/>
      <c r="M7" s="159"/>
      <c r="N7" s="143">
        <f>COUNTIF(B7:M7,"○")*3+COUNTIF(B7:M7,"△")</f>
        <v>0</v>
      </c>
      <c r="O7" s="119">
        <f>B8+H8+K8</f>
        <v>3</v>
      </c>
      <c r="P7" s="119">
        <f>-(D8+J8+M8)</f>
        <v>-11</v>
      </c>
      <c r="Q7" s="119">
        <f>O7+P7</f>
        <v>-8</v>
      </c>
      <c r="R7" s="121">
        <f>RANK(N7,$N$5:$N$12,0)</f>
        <v>4</v>
      </c>
      <c r="S7" s="115"/>
    </row>
    <row r="8" spans="1:26" ht="18.75" customHeight="1" x14ac:dyDescent="0.15">
      <c r="A8" s="158"/>
      <c r="B8" s="65">
        <v>0</v>
      </c>
      <c r="C8" s="64" t="s">
        <v>70</v>
      </c>
      <c r="D8" s="66">
        <v>4</v>
      </c>
      <c r="E8" s="112"/>
      <c r="F8" s="113"/>
      <c r="G8" s="114"/>
      <c r="H8" s="65">
        <v>2</v>
      </c>
      <c r="I8" s="64" t="s">
        <v>70</v>
      </c>
      <c r="J8" s="66">
        <v>3</v>
      </c>
      <c r="K8" s="65">
        <v>1</v>
      </c>
      <c r="L8" s="64" t="s">
        <v>70</v>
      </c>
      <c r="M8" s="63">
        <v>4</v>
      </c>
      <c r="N8" s="144"/>
      <c r="O8" s="120"/>
      <c r="P8" s="120"/>
      <c r="Q8" s="120"/>
      <c r="R8" s="122"/>
      <c r="S8" s="116"/>
    </row>
    <row r="9" spans="1:26" ht="18.75" customHeight="1" x14ac:dyDescent="0.15">
      <c r="A9" s="186" t="s">
        <v>84</v>
      </c>
      <c r="B9" s="106" t="s">
        <v>44</v>
      </c>
      <c r="C9" s="107"/>
      <c r="D9" s="108"/>
      <c r="E9" s="106" t="s">
        <v>75</v>
      </c>
      <c r="F9" s="107"/>
      <c r="G9" s="108"/>
      <c r="H9" s="109"/>
      <c r="I9" s="110"/>
      <c r="J9" s="111"/>
      <c r="K9" s="106" t="s">
        <v>44</v>
      </c>
      <c r="L9" s="107"/>
      <c r="M9" s="159"/>
      <c r="N9" s="143">
        <f>COUNTIF(B9:M9,"○")*3+COUNTIF(B9:M9,"△")</f>
        <v>3</v>
      </c>
      <c r="O9" s="119">
        <f>B10+E10+K10</f>
        <v>5</v>
      </c>
      <c r="P9" s="119">
        <f>-(D10+G10+M10)</f>
        <v>-9</v>
      </c>
      <c r="Q9" s="119">
        <f>O9+P9</f>
        <v>-4</v>
      </c>
      <c r="R9" s="121">
        <f>RANK(N9,$N$5:$N$12,0)</f>
        <v>3</v>
      </c>
      <c r="S9" s="115"/>
    </row>
    <row r="10" spans="1:26" ht="18.75" customHeight="1" x14ac:dyDescent="0.15">
      <c r="A10" s="99"/>
      <c r="B10" s="65">
        <v>0</v>
      </c>
      <c r="C10" s="64" t="s">
        <v>70</v>
      </c>
      <c r="D10" s="66">
        <v>4</v>
      </c>
      <c r="E10" s="65">
        <v>3</v>
      </c>
      <c r="F10" s="64" t="s">
        <v>70</v>
      </c>
      <c r="G10" s="66">
        <v>2</v>
      </c>
      <c r="H10" s="112"/>
      <c r="I10" s="113"/>
      <c r="J10" s="114"/>
      <c r="K10" s="65">
        <v>2</v>
      </c>
      <c r="L10" s="64" t="s">
        <v>70</v>
      </c>
      <c r="M10" s="63">
        <v>3</v>
      </c>
      <c r="N10" s="144"/>
      <c r="O10" s="120"/>
      <c r="P10" s="120"/>
      <c r="Q10" s="120"/>
      <c r="R10" s="122"/>
      <c r="S10" s="116"/>
    </row>
    <row r="11" spans="1:26" ht="18.75" customHeight="1" x14ac:dyDescent="0.15">
      <c r="A11" s="178" t="s">
        <v>16</v>
      </c>
      <c r="B11" s="168" t="s">
        <v>44</v>
      </c>
      <c r="C11" s="169"/>
      <c r="D11" s="170"/>
      <c r="E11" s="168" t="s">
        <v>75</v>
      </c>
      <c r="F11" s="169"/>
      <c r="G11" s="170"/>
      <c r="H11" s="168" t="s">
        <v>75</v>
      </c>
      <c r="I11" s="169"/>
      <c r="J11" s="170"/>
      <c r="K11" s="180"/>
      <c r="L11" s="181"/>
      <c r="M11" s="182"/>
      <c r="N11" s="187">
        <f>COUNTIF(B11:M11,"○")*3+COUNTIF(B11:M11,"△")</f>
        <v>6</v>
      </c>
      <c r="O11" s="145">
        <f>B12+E12+H12</f>
        <v>7</v>
      </c>
      <c r="P11" s="145">
        <f>-(D12+G12+J12)</f>
        <v>-5</v>
      </c>
      <c r="Q11" s="145">
        <f>O11+P11</f>
        <v>2</v>
      </c>
      <c r="R11" s="172">
        <f>RANK(N11,$N$5:$N$12,0)</f>
        <v>2</v>
      </c>
      <c r="S11" s="174"/>
      <c r="T11" t="s">
        <v>81</v>
      </c>
    </row>
    <row r="12" spans="1:26" ht="18.75" customHeight="1" thickBot="1" x14ac:dyDescent="0.2">
      <c r="A12" s="179"/>
      <c r="B12" s="78">
        <v>0</v>
      </c>
      <c r="C12" s="77" t="s">
        <v>70</v>
      </c>
      <c r="D12" s="76">
        <v>2</v>
      </c>
      <c r="E12" s="78">
        <v>4</v>
      </c>
      <c r="F12" s="77" t="s">
        <v>70</v>
      </c>
      <c r="G12" s="76">
        <v>1</v>
      </c>
      <c r="H12" s="78">
        <v>3</v>
      </c>
      <c r="I12" s="77" t="s">
        <v>70</v>
      </c>
      <c r="J12" s="76">
        <v>2</v>
      </c>
      <c r="K12" s="183"/>
      <c r="L12" s="184"/>
      <c r="M12" s="185"/>
      <c r="N12" s="188"/>
      <c r="O12" s="189"/>
      <c r="P12" s="189"/>
      <c r="Q12" s="189"/>
      <c r="R12" s="190"/>
      <c r="S12" s="191"/>
    </row>
    <row r="13" spans="1:26" ht="33.950000000000003" customHeight="1" x14ac:dyDescent="0.15">
      <c r="A13" s="75"/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26" ht="33.950000000000003" customHeight="1" thickBot="1" x14ac:dyDescent="0.2">
      <c r="A14" s="74"/>
      <c r="B14" t="s">
        <v>7</v>
      </c>
    </row>
    <row r="15" spans="1:26" ht="37.5" customHeight="1" x14ac:dyDescent="0.15">
      <c r="A15" s="1"/>
      <c r="B15" s="147" t="str">
        <f>A16</f>
        <v>武生FC
Ｂｌｕｅ</v>
      </c>
      <c r="C15" s="148"/>
      <c r="D15" s="149"/>
      <c r="E15" s="92" t="str">
        <f>A18</f>
        <v>光陽中</v>
      </c>
      <c r="F15" s="93"/>
      <c r="G15" s="94"/>
      <c r="H15" s="92" t="str">
        <f>A20</f>
        <v>足羽中</v>
      </c>
      <c r="I15" s="93"/>
      <c r="J15" s="93"/>
      <c r="K15" s="192" t="s">
        <v>0</v>
      </c>
      <c r="L15" s="96"/>
      <c r="M15" s="97"/>
      <c r="N15" s="3" t="s">
        <v>2</v>
      </c>
      <c r="O15" s="3" t="s">
        <v>3</v>
      </c>
      <c r="P15" s="4" t="s">
        <v>4</v>
      </c>
      <c r="Q15" s="4" t="s">
        <v>1</v>
      </c>
      <c r="R15" s="5" t="s">
        <v>5</v>
      </c>
    </row>
    <row r="16" spans="1:26" ht="18.75" customHeight="1" x14ac:dyDescent="0.15">
      <c r="A16" s="160" t="s">
        <v>83</v>
      </c>
      <c r="B16" s="162"/>
      <c r="C16" s="163"/>
      <c r="D16" s="164"/>
      <c r="E16" s="168" t="s">
        <v>75</v>
      </c>
      <c r="F16" s="169"/>
      <c r="G16" s="170"/>
      <c r="H16" s="168" t="s">
        <v>75</v>
      </c>
      <c r="I16" s="169"/>
      <c r="J16" s="170"/>
      <c r="K16" s="193">
        <f>COUNTIF(A16:J16,"○")*3+COUNTIF(A16:J16,"△")</f>
        <v>6</v>
      </c>
      <c r="L16" s="194"/>
      <c r="M16" s="176"/>
      <c r="N16" s="145">
        <f>E17+H17</f>
        <v>5</v>
      </c>
      <c r="O16" s="145">
        <f>-(G17+J17)</f>
        <v>-2</v>
      </c>
      <c r="P16" s="145">
        <f>N16+O16</f>
        <v>3</v>
      </c>
      <c r="Q16" s="172">
        <f>RANK(K16,$K$16:$K$21,0)</f>
        <v>1</v>
      </c>
      <c r="R16" s="174"/>
      <c r="S16" t="s">
        <v>81</v>
      </c>
    </row>
    <row r="17" spans="1:20" ht="18.75" customHeight="1" x14ac:dyDescent="0.15">
      <c r="A17" s="161"/>
      <c r="B17" s="165"/>
      <c r="C17" s="166"/>
      <c r="D17" s="167"/>
      <c r="E17" s="73">
        <v>2</v>
      </c>
      <c r="F17" s="72" t="s">
        <v>70</v>
      </c>
      <c r="G17" s="71">
        <v>1</v>
      </c>
      <c r="H17" s="73">
        <v>3</v>
      </c>
      <c r="I17" s="72" t="s">
        <v>70</v>
      </c>
      <c r="J17" s="71">
        <v>1</v>
      </c>
      <c r="K17" s="195"/>
      <c r="L17" s="196"/>
      <c r="M17" s="177"/>
      <c r="N17" s="146"/>
      <c r="O17" s="146"/>
      <c r="P17" s="146"/>
      <c r="Q17" s="173"/>
      <c r="R17" s="175"/>
    </row>
    <row r="18" spans="1:20" ht="18.75" customHeight="1" x14ac:dyDescent="0.15">
      <c r="A18" s="178" t="s">
        <v>82</v>
      </c>
      <c r="B18" s="168" t="s">
        <v>44</v>
      </c>
      <c r="C18" s="169"/>
      <c r="D18" s="170"/>
      <c r="E18" s="180"/>
      <c r="F18" s="181"/>
      <c r="G18" s="220"/>
      <c r="H18" s="168" t="s">
        <v>75</v>
      </c>
      <c r="I18" s="169"/>
      <c r="J18" s="170"/>
      <c r="K18" s="193">
        <f>COUNTIF(A18:J18,"○")*3+COUNTIF(A18:J18,"△")</f>
        <v>3</v>
      </c>
      <c r="L18" s="194"/>
      <c r="M18" s="176"/>
      <c r="N18" s="145">
        <f>B19+H19</f>
        <v>5</v>
      </c>
      <c r="O18" s="145">
        <f>-(D19+J19)</f>
        <v>-3</v>
      </c>
      <c r="P18" s="145">
        <f>N18+O18</f>
        <v>2</v>
      </c>
      <c r="Q18" s="172">
        <f>RANK(K18,$K$16:$K$21,0)</f>
        <v>2</v>
      </c>
      <c r="R18" s="174"/>
      <c r="S18" t="s">
        <v>81</v>
      </c>
    </row>
    <row r="19" spans="1:20" ht="18.75" customHeight="1" x14ac:dyDescent="0.15">
      <c r="A19" s="161"/>
      <c r="B19" s="73">
        <v>1</v>
      </c>
      <c r="C19" s="72" t="s">
        <v>70</v>
      </c>
      <c r="D19" s="71">
        <v>2</v>
      </c>
      <c r="E19" s="221"/>
      <c r="F19" s="222"/>
      <c r="G19" s="223"/>
      <c r="H19" s="73">
        <v>4</v>
      </c>
      <c r="I19" s="72" t="s">
        <v>70</v>
      </c>
      <c r="J19" s="71">
        <v>1</v>
      </c>
      <c r="K19" s="195"/>
      <c r="L19" s="196"/>
      <c r="M19" s="177"/>
      <c r="N19" s="146"/>
      <c r="O19" s="146"/>
      <c r="P19" s="146"/>
      <c r="Q19" s="173"/>
      <c r="R19" s="175"/>
    </row>
    <row r="20" spans="1:20" ht="18.75" customHeight="1" x14ac:dyDescent="0.15">
      <c r="A20" s="197" t="s">
        <v>80</v>
      </c>
      <c r="B20" s="199" t="s">
        <v>44</v>
      </c>
      <c r="C20" s="200"/>
      <c r="D20" s="201"/>
      <c r="E20" s="199" t="str">
        <f>IF(E21="","",IF(E21=G21,"△",IF(E21&gt;G21,"○","●")))</f>
        <v>●</v>
      </c>
      <c r="F20" s="200"/>
      <c r="G20" s="201"/>
      <c r="H20" s="202"/>
      <c r="I20" s="203"/>
      <c r="J20" s="204"/>
      <c r="K20" s="208">
        <f>COUNTIF(A20:J20,"○")*3+COUNTIF(A20:J20,"△")</f>
        <v>0</v>
      </c>
      <c r="L20" s="209"/>
      <c r="M20" s="210"/>
      <c r="N20" s="214">
        <f>B21+E21</f>
        <v>2</v>
      </c>
      <c r="O20" s="214">
        <f>-(D21+G21)</f>
        <v>-7</v>
      </c>
      <c r="P20" s="214">
        <f>N20+O20</f>
        <v>-5</v>
      </c>
      <c r="Q20" s="216">
        <f>RANK(K20,$K$16:$K$21,0)</f>
        <v>3</v>
      </c>
      <c r="R20" s="218"/>
    </row>
    <row r="21" spans="1:20" ht="18.75" customHeight="1" thickBot="1" x14ac:dyDescent="0.2">
      <c r="A21" s="198"/>
      <c r="B21" s="70">
        <v>1</v>
      </c>
      <c r="C21" s="69" t="s">
        <v>70</v>
      </c>
      <c r="D21" s="68">
        <v>3</v>
      </c>
      <c r="E21" s="70">
        <v>1</v>
      </c>
      <c r="F21" s="69" t="s">
        <v>70</v>
      </c>
      <c r="G21" s="68">
        <v>4</v>
      </c>
      <c r="H21" s="205"/>
      <c r="I21" s="206"/>
      <c r="J21" s="207"/>
      <c r="K21" s="211"/>
      <c r="L21" s="212"/>
      <c r="M21" s="213"/>
      <c r="N21" s="215"/>
      <c r="O21" s="215"/>
      <c r="P21" s="215"/>
      <c r="Q21" s="217"/>
      <c r="R21" s="219"/>
    </row>
    <row r="22" spans="1:20" ht="18.75" customHeight="1" x14ac:dyDescent="0.15">
      <c r="A22" s="6"/>
      <c r="B22" s="6"/>
      <c r="C22" s="6"/>
      <c r="D22" s="6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20" ht="18.75" customHeight="1" x14ac:dyDescent="0.15">
      <c r="A23" s="2"/>
    </row>
    <row r="24" spans="1:20" ht="18.75" customHeight="1" thickBot="1" x14ac:dyDescent="0.2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  <c r="K24" s="67"/>
      <c r="L24" s="67"/>
      <c r="R24" s="7"/>
    </row>
    <row r="25" spans="1:20" ht="37.5" customHeight="1" x14ac:dyDescent="0.15">
      <c r="A25" s="1"/>
      <c r="B25" s="147" t="str">
        <f>A26</f>
        <v>武生FC
Ｗｈｉｔｅ</v>
      </c>
      <c r="C25" s="148"/>
      <c r="D25" s="149"/>
      <c r="E25" s="92" t="str">
        <f>A28</f>
        <v>大東中</v>
      </c>
      <c r="F25" s="93"/>
      <c r="G25" s="94"/>
      <c r="H25" s="147" t="str">
        <f>A30</f>
        <v>武生FC
Ｂｌｕｅ</v>
      </c>
      <c r="I25" s="148"/>
      <c r="J25" s="149"/>
      <c r="K25" s="92" t="str">
        <f>A32</f>
        <v>光陽中</v>
      </c>
      <c r="L25" s="93"/>
      <c r="M25" s="156"/>
      <c r="N25" s="3" t="s">
        <v>0</v>
      </c>
      <c r="O25" s="3" t="s">
        <v>2</v>
      </c>
      <c r="P25" s="3" t="s">
        <v>3</v>
      </c>
      <c r="Q25" s="4" t="s">
        <v>4</v>
      </c>
      <c r="R25" s="4" t="s">
        <v>1</v>
      </c>
      <c r="S25" s="5" t="s">
        <v>5</v>
      </c>
    </row>
    <row r="26" spans="1:20" ht="18.75" customHeight="1" x14ac:dyDescent="0.15">
      <c r="A26" s="225" t="str">
        <f>A5</f>
        <v>武生FC
Ｗｈｉｔｅ</v>
      </c>
      <c r="B26" s="227"/>
      <c r="C26" s="228"/>
      <c r="D26" s="229"/>
      <c r="E26" s="233" t="s">
        <v>79</v>
      </c>
      <c r="F26" s="234"/>
      <c r="G26" s="235"/>
      <c r="H26" s="233" t="s">
        <v>78</v>
      </c>
      <c r="I26" s="234"/>
      <c r="J26" s="235"/>
      <c r="K26" s="233" t="s">
        <v>79</v>
      </c>
      <c r="L26" s="234"/>
      <c r="M26" s="236"/>
      <c r="N26" s="244">
        <f>COUNTIF(B26:M26,"○")*3+COUNTIF(B26:M26,"△")</f>
        <v>9</v>
      </c>
      <c r="O26" s="238">
        <f>E27+H27+K27</f>
        <v>9</v>
      </c>
      <c r="P26" s="238">
        <f>-(G27+J27+M27)</f>
        <v>0</v>
      </c>
      <c r="Q26" s="238">
        <f>O26+P26</f>
        <v>9</v>
      </c>
      <c r="R26" s="240">
        <f>RANK(N26,$N$5:$N$12,0)</f>
        <v>1</v>
      </c>
      <c r="S26" s="242"/>
      <c r="T26" t="s">
        <v>74</v>
      </c>
    </row>
    <row r="27" spans="1:20" ht="18.75" customHeight="1" x14ac:dyDescent="0.15">
      <c r="A27" s="226"/>
      <c r="B27" s="230"/>
      <c r="C27" s="231"/>
      <c r="D27" s="232"/>
      <c r="E27" s="61">
        <v>2</v>
      </c>
      <c r="F27" s="60" t="s">
        <v>77</v>
      </c>
      <c r="G27" s="62">
        <v>0</v>
      </c>
      <c r="H27" s="61">
        <v>3</v>
      </c>
      <c r="I27" s="60" t="s">
        <v>77</v>
      </c>
      <c r="J27" s="62">
        <v>0</v>
      </c>
      <c r="K27" s="61">
        <v>4</v>
      </c>
      <c r="L27" s="60" t="s">
        <v>77</v>
      </c>
      <c r="M27" s="59">
        <v>0</v>
      </c>
      <c r="N27" s="245"/>
      <c r="O27" s="239"/>
      <c r="P27" s="239"/>
      <c r="Q27" s="239"/>
      <c r="R27" s="241"/>
      <c r="S27" s="243"/>
    </row>
    <row r="28" spans="1:20" ht="18.75" customHeight="1" x14ac:dyDescent="0.15">
      <c r="A28" s="186" t="str">
        <f>A11</f>
        <v>大東中</v>
      </c>
      <c r="B28" s="106" t="str">
        <f>IF(B29="","",IF(B29=D29,"△",IF(B29&gt;D29,"○","●")))</f>
        <v>●</v>
      </c>
      <c r="C28" s="107"/>
      <c r="D28" s="108"/>
      <c r="E28" s="109"/>
      <c r="F28" s="110"/>
      <c r="G28" s="111"/>
      <c r="H28" s="106" t="s">
        <v>73</v>
      </c>
      <c r="I28" s="107"/>
      <c r="J28" s="108"/>
      <c r="K28" s="106" t="s">
        <v>78</v>
      </c>
      <c r="L28" s="107"/>
      <c r="M28" s="159"/>
      <c r="N28" s="143">
        <f>COUNTIF(B28:M28,"○")*3+COUNTIF(B28:M28,"△")</f>
        <v>3</v>
      </c>
      <c r="O28" s="119">
        <f>B29+H29+K29</f>
        <v>4</v>
      </c>
      <c r="P28" s="119">
        <f>-(D29+J29+M29)</f>
        <v>-5</v>
      </c>
      <c r="Q28" s="119">
        <f>O28+P28</f>
        <v>-1</v>
      </c>
      <c r="R28" s="121">
        <f>RANK(N28,$N$5:$N$12,0)</f>
        <v>3</v>
      </c>
      <c r="S28" s="237"/>
    </row>
    <row r="29" spans="1:20" ht="18.75" customHeight="1" x14ac:dyDescent="0.15">
      <c r="A29" s="224"/>
      <c r="B29" s="65">
        <v>0</v>
      </c>
      <c r="C29" s="64" t="s">
        <v>77</v>
      </c>
      <c r="D29" s="66">
        <v>2</v>
      </c>
      <c r="E29" s="112"/>
      <c r="F29" s="113"/>
      <c r="G29" s="114"/>
      <c r="H29" s="65">
        <v>1</v>
      </c>
      <c r="I29" s="64" t="s">
        <v>77</v>
      </c>
      <c r="J29" s="66">
        <v>2</v>
      </c>
      <c r="K29" s="65">
        <v>3</v>
      </c>
      <c r="L29" s="64" t="s">
        <v>77</v>
      </c>
      <c r="M29" s="63">
        <v>1</v>
      </c>
      <c r="N29" s="144"/>
      <c r="O29" s="120"/>
      <c r="P29" s="120"/>
      <c r="Q29" s="120"/>
      <c r="R29" s="122"/>
      <c r="S29" s="116"/>
    </row>
    <row r="30" spans="1:20" ht="18.75" customHeight="1" x14ac:dyDescent="0.15">
      <c r="A30" s="225" t="str">
        <f>A16</f>
        <v>武生FC
Ｂｌｕｅ</v>
      </c>
      <c r="B30" s="233" t="s">
        <v>76</v>
      </c>
      <c r="C30" s="234"/>
      <c r="D30" s="235"/>
      <c r="E30" s="233" t="s">
        <v>75</v>
      </c>
      <c r="F30" s="234"/>
      <c r="G30" s="235"/>
      <c r="H30" s="250"/>
      <c r="I30" s="251"/>
      <c r="J30" s="252"/>
      <c r="K30" s="233" t="s">
        <v>75</v>
      </c>
      <c r="L30" s="234"/>
      <c r="M30" s="236"/>
      <c r="N30" s="244">
        <f>COUNTIF(B30:M30,"○")*3+COUNTIF(B30:M30,"△")</f>
        <v>6</v>
      </c>
      <c r="O30" s="238">
        <f>B31+E31+K31</f>
        <v>4</v>
      </c>
      <c r="P30" s="238">
        <f>-(D31+G31+M31)</f>
        <v>-5</v>
      </c>
      <c r="Q30" s="238">
        <f>O30+P30</f>
        <v>-1</v>
      </c>
      <c r="R30" s="240">
        <f>RANK(N30,$N$5:$N$12,0)</f>
        <v>2</v>
      </c>
      <c r="S30" s="246"/>
      <c r="T30" t="s">
        <v>74</v>
      </c>
    </row>
    <row r="31" spans="1:20" ht="18.75" customHeight="1" x14ac:dyDescent="0.15">
      <c r="A31" s="226"/>
      <c r="B31" s="61">
        <v>0</v>
      </c>
      <c r="C31" s="60" t="s">
        <v>70</v>
      </c>
      <c r="D31" s="62">
        <v>3</v>
      </c>
      <c r="E31" s="61">
        <v>2</v>
      </c>
      <c r="F31" s="60" t="s">
        <v>70</v>
      </c>
      <c r="G31" s="62">
        <v>1</v>
      </c>
      <c r="H31" s="253"/>
      <c r="I31" s="254"/>
      <c r="J31" s="255"/>
      <c r="K31" s="61">
        <v>2</v>
      </c>
      <c r="L31" s="60" t="s">
        <v>70</v>
      </c>
      <c r="M31" s="59">
        <v>1</v>
      </c>
      <c r="N31" s="245"/>
      <c r="O31" s="239"/>
      <c r="P31" s="239"/>
      <c r="Q31" s="239"/>
      <c r="R31" s="241"/>
      <c r="S31" s="243"/>
    </row>
    <row r="32" spans="1:20" ht="18.75" customHeight="1" x14ac:dyDescent="0.15">
      <c r="A32" s="186" t="str">
        <f>A18</f>
        <v>光陽中</v>
      </c>
      <c r="B32" s="106" t="s">
        <v>73</v>
      </c>
      <c r="C32" s="107"/>
      <c r="D32" s="108"/>
      <c r="E32" s="106" t="s">
        <v>44</v>
      </c>
      <c r="F32" s="107"/>
      <c r="G32" s="108"/>
      <c r="H32" s="106" t="s">
        <v>73</v>
      </c>
      <c r="I32" s="107"/>
      <c r="J32" s="108"/>
      <c r="K32" s="109"/>
      <c r="L32" s="110"/>
      <c r="M32" s="248"/>
      <c r="N32" s="117">
        <f>COUNTIF(B32:M32,"○")*3+COUNTIF(B32:M32,"△")</f>
        <v>0</v>
      </c>
      <c r="O32" s="119">
        <f>B33+E33+H33</f>
        <v>2</v>
      </c>
      <c r="P32" s="119">
        <f>-(D33+G33+J33)</f>
        <v>-9</v>
      </c>
      <c r="Q32" s="119">
        <f>O32+P32</f>
        <v>-7</v>
      </c>
      <c r="R32" s="121">
        <f>RANK(N32,$N$5:$N$12,0)</f>
        <v>4</v>
      </c>
      <c r="S32" s="237"/>
    </row>
    <row r="33" spans="1:19" ht="18.75" customHeight="1" thickBot="1" x14ac:dyDescent="0.2">
      <c r="A33" s="247"/>
      <c r="B33" s="58">
        <v>0</v>
      </c>
      <c r="C33" s="57" t="s">
        <v>70</v>
      </c>
      <c r="D33" s="56">
        <v>4</v>
      </c>
      <c r="E33" s="58">
        <v>1</v>
      </c>
      <c r="F33" s="57" t="s">
        <v>70</v>
      </c>
      <c r="G33" s="56">
        <v>3</v>
      </c>
      <c r="H33" s="58">
        <v>1</v>
      </c>
      <c r="I33" s="57" t="s">
        <v>70</v>
      </c>
      <c r="J33" s="56">
        <v>2</v>
      </c>
      <c r="K33" s="137"/>
      <c r="L33" s="138"/>
      <c r="M33" s="249"/>
      <c r="N33" s="142"/>
      <c r="O33" s="127"/>
      <c r="P33" s="127"/>
      <c r="Q33" s="127"/>
      <c r="R33" s="129"/>
      <c r="S33" s="140"/>
    </row>
    <row r="34" spans="1:19" ht="33.75" customHeight="1" x14ac:dyDescent="0.15"/>
    <row r="35" spans="1:19" ht="33.75" customHeight="1" x14ac:dyDescent="0.15"/>
    <row r="36" spans="1:19" ht="33.75" customHeight="1" x14ac:dyDescent="0.15"/>
  </sheetData>
  <mergeCells count="133">
    <mergeCell ref="A1:T1"/>
    <mergeCell ref="P2:R2"/>
    <mergeCell ref="N32:N33"/>
    <mergeCell ref="O32:O33"/>
    <mergeCell ref="P32:P33"/>
    <mergeCell ref="Q32:Q33"/>
    <mergeCell ref="R32:R33"/>
    <mergeCell ref="S32:S33"/>
    <mergeCell ref="O30:O31"/>
    <mergeCell ref="P30:P31"/>
    <mergeCell ref="Q30:Q31"/>
    <mergeCell ref="R30:R31"/>
    <mergeCell ref="S30:S31"/>
    <mergeCell ref="N30:N31"/>
    <mergeCell ref="A32:A33"/>
    <mergeCell ref="B32:D32"/>
    <mergeCell ref="E32:G32"/>
    <mergeCell ref="H32:J32"/>
    <mergeCell ref="K32:M33"/>
    <mergeCell ref="A30:A31"/>
    <mergeCell ref="B30:D30"/>
    <mergeCell ref="E30:G30"/>
    <mergeCell ref="H30:J31"/>
    <mergeCell ref="K30:M30"/>
    <mergeCell ref="N28:N29"/>
    <mergeCell ref="O28:O29"/>
    <mergeCell ref="P28:P29"/>
    <mergeCell ref="Q28:Q29"/>
    <mergeCell ref="R28:R29"/>
    <mergeCell ref="S28:S29"/>
    <mergeCell ref="O26:O27"/>
    <mergeCell ref="P26:P27"/>
    <mergeCell ref="Q26:Q27"/>
    <mergeCell ref="R26:R27"/>
    <mergeCell ref="S26:S27"/>
    <mergeCell ref="N26:N27"/>
    <mergeCell ref="B25:D25"/>
    <mergeCell ref="E25:G25"/>
    <mergeCell ref="H25:J25"/>
    <mergeCell ref="K25:M25"/>
    <mergeCell ref="A28:A29"/>
    <mergeCell ref="B28:D28"/>
    <mergeCell ref="E28:G29"/>
    <mergeCell ref="H28:J28"/>
    <mergeCell ref="K28:M28"/>
    <mergeCell ref="A26:A27"/>
    <mergeCell ref="B26:D27"/>
    <mergeCell ref="E26:G26"/>
    <mergeCell ref="H26:J26"/>
    <mergeCell ref="K26:M26"/>
    <mergeCell ref="O16:O17"/>
    <mergeCell ref="P16:P17"/>
    <mergeCell ref="Q16:Q17"/>
    <mergeCell ref="R16:R17"/>
    <mergeCell ref="R18:R19"/>
    <mergeCell ref="A20:A21"/>
    <mergeCell ref="B20:D20"/>
    <mergeCell ref="E20:G20"/>
    <mergeCell ref="H20:J21"/>
    <mergeCell ref="K20:M21"/>
    <mergeCell ref="N20:N21"/>
    <mergeCell ref="O20:O21"/>
    <mergeCell ref="P20:P21"/>
    <mergeCell ref="Q20:Q21"/>
    <mergeCell ref="R20:R21"/>
    <mergeCell ref="A18:A19"/>
    <mergeCell ref="B18:D18"/>
    <mergeCell ref="E18:G19"/>
    <mergeCell ref="H18:J18"/>
    <mergeCell ref="K18:M19"/>
    <mergeCell ref="N18:N19"/>
    <mergeCell ref="O18:O19"/>
    <mergeCell ref="P18:P19"/>
    <mergeCell ref="Q18:Q19"/>
    <mergeCell ref="N9:N10"/>
    <mergeCell ref="B15:D15"/>
    <mergeCell ref="E15:G15"/>
    <mergeCell ref="H15:J15"/>
    <mergeCell ref="K15:M15"/>
    <mergeCell ref="A16:A17"/>
    <mergeCell ref="B16:D17"/>
    <mergeCell ref="E16:G16"/>
    <mergeCell ref="H16:J16"/>
    <mergeCell ref="K16:M17"/>
    <mergeCell ref="N16:N17"/>
    <mergeCell ref="R5:R6"/>
    <mergeCell ref="S5:S6"/>
    <mergeCell ref="N5:N6"/>
    <mergeCell ref="A11:A12"/>
    <mergeCell ref="B11:D11"/>
    <mergeCell ref="E11:G11"/>
    <mergeCell ref="H11:J11"/>
    <mergeCell ref="K11:M12"/>
    <mergeCell ref="A9:A10"/>
    <mergeCell ref="B9:D9"/>
    <mergeCell ref="E9:G9"/>
    <mergeCell ref="H9:J10"/>
    <mergeCell ref="K9:M9"/>
    <mergeCell ref="N11:N12"/>
    <mergeCell ref="O11:O12"/>
    <mergeCell ref="P11:P12"/>
    <mergeCell ref="Q11:Q12"/>
    <mergeCell ref="R11:R12"/>
    <mergeCell ref="S11:S12"/>
    <mergeCell ref="O9:O10"/>
    <mergeCell ref="P9:P10"/>
    <mergeCell ref="Q9:Q10"/>
    <mergeCell ref="R9:R10"/>
    <mergeCell ref="S9:S10"/>
    <mergeCell ref="N7:N8"/>
    <mergeCell ref="O7:O8"/>
    <mergeCell ref="P7:P8"/>
    <mergeCell ref="Q7:Q8"/>
    <mergeCell ref="R7:R8"/>
    <mergeCell ref="S7:S8"/>
    <mergeCell ref="O5:O6"/>
    <mergeCell ref="A2:J2"/>
    <mergeCell ref="B4:D4"/>
    <mergeCell ref="E4:G4"/>
    <mergeCell ref="H4:J4"/>
    <mergeCell ref="K4:M4"/>
    <mergeCell ref="A7:A8"/>
    <mergeCell ref="B7:D7"/>
    <mergeCell ref="E7:G8"/>
    <mergeCell ref="H7:J7"/>
    <mergeCell ref="K7:M7"/>
    <mergeCell ref="A5:A6"/>
    <mergeCell ref="B5:D6"/>
    <mergeCell ref="E5:G5"/>
    <mergeCell ref="H5:J5"/>
    <mergeCell ref="K5:M5"/>
    <mergeCell ref="P5:P6"/>
    <mergeCell ref="Q5:Q6"/>
  </mergeCells>
  <phoneticPr fontId="5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Normal="100" workbookViewId="0">
      <selection activeCell="K2" sqref="K2"/>
    </sheetView>
  </sheetViews>
  <sheetFormatPr defaultRowHeight="13.5" x14ac:dyDescent="0.15"/>
  <cols>
    <col min="2" max="2" width="3.125" customWidth="1"/>
    <col min="3" max="3" width="1.625" customWidth="1"/>
    <col min="4" max="5" width="3.125" customWidth="1"/>
    <col min="6" max="6" width="1.625" customWidth="1"/>
    <col min="7" max="8" width="3.125" customWidth="1"/>
    <col min="9" max="9" width="1.625" customWidth="1"/>
    <col min="10" max="11" width="3.125" customWidth="1"/>
    <col min="12" max="12" width="1.625" customWidth="1"/>
    <col min="13" max="13" width="3.125" customWidth="1"/>
    <col min="14" max="19" width="7.875" customWidth="1"/>
  </cols>
  <sheetData>
    <row r="1" spans="1:26" ht="31.5" customHeight="1" x14ac:dyDescent="0.15">
      <c r="A1" s="125" t="s">
        <v>124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83"/>
      <c r="U1" s="83"/>
      <c r="V1" s="83"/>
      <c r="W1" s="83"/>
      <c r="X1" s="83"/>
      <c r="Y1" s="83"/>
      <c r="Z1" s="83"/>
    </row>
    <row r="2" spans="1:26" ht="26.25" customHeight="1" x14ac:dyDescent="0.15">
      <c r="A2" s="266"/>
      <c r="B2" s="266"/>
      <c r="C2" s="266"/>
      <c r="D2" s="266"/>
      <c r="E2" s="266"/>
      <c r="F2" s="266"/>
      <c r="G2" s="266"/>
      <c r="H2" s="266"/>
      <c r="I2" s="266"/>
      <c r="J2" s="267"/>
      <c r="K2" s="81"/>
      <c r="L2" s="81"/>
      <c r="M2" s="67" t="s">
        <v>128</v>
      </c>
      <c r="N2" s="67"/>
      <c r="O2" s="67"/>
      <c r="P2" s="126" t="s">
        <v>130</v>
      </c>
      <c r="Q2" s="126"/>
      <c r="R2" s="126"/>
    </row>
    <row r="3" spans="1:26" ht="20.25" customHeight="1" thickBot="1" x14ac:dyDescent="0.2">
      <c r="A3" s="2"/>
      <c r="B3" s="80" t="s">
        <v>6</v>
      </c>
      <c r="C3" s="80"/>
      <c r="D3" s="80"/>
      <c r="E3" s="80"/>
    </row>
    <row r="4" spans="1:26" ht="37.5" customHeight="1" x14ac:dyDescent="0.15">
      <c r="A4" s="1"/>
      <c r="B4" s="92" t="s">
        <v>110</v>
      </c>
      <c r="C4" s="93"/>
      <c r="D4" s="94"/>
      <c r="E4" s="92" t="s">
        <v>109</v>
      </c>
      <c r="F4" s="93"/>
      <c r="G4" s="94"/>
      <c r="H4" s="147" t="s">
        <v>94</v>
      </c>
      <c r="I4" s="93"/>
      <c r="J4" s="94"/>
      <c r="K4" s="92" t="s">
        <v>12</v>
      </c>
      <c r="L4" s="93"/>
      <c r="M4" s="156"/>
      <c r="N4" s="3" t="s">
        <v>0</v>
      </c>
      <c r="O4" s="3" t="s">
        <v>2</v>
      </c>
      <c r="P4" s="3" t="s">
        <v>3</v>
      </c>
      <c r="Q4" s="4" t="s">
        <v>4</v>
      </c>
      <c r="R4" s="4" t="s">
        <v>1</v>
      </c>
      <c r="S4" s="5" t="s">
        <v>5</v>
      </c>
    </row>
    <row r="5" spans="1:26" ht="25.5" customHeight="1" x14ac:dyDescent="0.15">
      <c r="A5" s="98" t="s">
        <v>110</v>
      </c>
      <c r="B5" s="100"/>
      <c r="C5" s="101"/>
      <c r="D5" s="102"/>
      <c r="E5" s="106" t="s">
        <v>103</v>
      </c>
      <c r="F5" s="107"/>
      <c r="G5" s="108"/>
      <c r="H5" s="106" t="s">
        <v>101</v>
      </c>
      <c r="I5" s="107"/>
      <c r="J5" s="108"/>
      <c r="K5" s="106" t="s">
        <v>103</v>
      </c>
      <c r="L5" s="107"/>
      <c r="M5" s="159"/>
      <c r="N5" s="143">
        <v>3</v>
      </c>
      <c r="O5" s="119">
        <v>7</v>
      </c>
      <c r="P5" s="119">
        <v>11</v>
      </c>
      <c r="Q5" s="119">
        <v>-4</v>
      </c>
      <c r="R5" s="121">
        <v>4</v>
      </c>
      <c r="S5" s="115"/>
    </row>
    <row r="6" spans="1:26" ht="25.5" customHeight="1" x14ac:dyDescent="0.15">
      <c r="A6" s="99"/>
      <c r="B6" s="103"/>
      <c r="C6" s="104"/>
      <c r="D6" s="105"/>
      <c r="E6" s="65">
        <v>1</v>
      </c>
      <c r="F6" s="64" t="s">
        <v>96</v>
      </c>
      <c r="G6" s="66">
        <v>6</v>
      </c>
      <c r="H6" s="65">
        <v>5</v>
      </c>
      <c r="I6" s="64" t="s">
        <v>96</v>
      </c>
      <c r="J6" s="66">
        <v>3</v>
      </c>
      <c r="K6" s="65">
        <v>1</v>
      </c>
      <c r="L6" s="64" t="s">
        <v>96</v>
      </c>
      <c r="M6" s="63">
        <v>2</v>
      </c>
      <c r="N6" s="144"/>
      <c r="O6" s="120"/>
      <c r="P6" s="120"/>
      <c r="Q6" s="120"/>
      <c r="R6" s="122"/>
      <c r="S6" s="116"/>
    </row>
    <row r="7" spans="1:26" ht="25.5" customHeight="1" x14ac:dyDescent="0.15">
      <c r="A7" s="98" t="s">
        <v>109</v>
      </c>
      <c r="B7" s="106" t="s">
        <v>101</v>
      </c>
      <c r="C7" s="107"/>
      <c r="D7" s="108"/>
      <c r="E7" s="109"/>
      <c r="F7" s="110"/>
      <c r="G7" s="111"/>
      <c r="H7" s="106" t="s">
        <v>101</v>
      </c>
      <c r="I7" s="107"/>
      <c r="J7" s="108"/>
      <c r="K7" s="106" t="s">
        <v>101</v>
      </c>
      <c r="L7" s="107"/>
      <c r="M7" s="159"/>
      <c r="N7" s="143">
        <v>9</v>
      </c>
      <c r="O7" s="119">
        <v>13</v>
      </c>
      <c r="P7" s="119">
        <v>3</v>
      </c>
      <c r="Q7" s="256" t="s">
        <v>108</v>
      </c>
      <c r="R7" s="121">
        <v>1</v>
      </c>
      <c r="S7" s="115"/>
    </row>
    <row r="8" spans="1:26" ht="25.5" customHeight="1" x14ac:dyDescent="0.15">
      <c r="A8" s="99"/>
      <c r="B8" s="65">
        <v>6</v>
      </c>
      <c r="C8" s="64" t="s">
        <v>96</v>
      </c>
      <c r="D8" s="66">
        <v>1</v>
      </c>
      <c r="E8" s="112"/>
      <c r="F8" s="113"/>
      <c r="G8" s="114"/>
      <c r="H8" s="65">
        <v>2</v>
      </c>
      <c r="I8" s="64" t="s">
        <v>96</v>
      </c>
      <c r="J8" s="66">
        <v>1</v>
      </c>
      <c r="K8" s="65">
        <v>5</v>
      </c>
      <c r="L8" s="64" t="s">
        <v>96</v>
      </c>
      <c r="M8" s="63">
        <v>1</v>
      </c>
      <c r="N8" s="144"/>
      <c r="O8" s="120"/>
      <c r="P8" s="120"/>
      <c r="Q8" s="258"/>
      <c r="R8" s="122"/>
      <c r="S8" s="116"/>
    </row>
    <row r="9" spans="1:26" ht="25.5" customHeight="1" x14ac:dyDescent="0.15">
      <c r="A9" s="186" t="s">
        <v>107</v>
      </c>
      <c r="B9" s="106" t="s">
        <v>103</v>
      </c>
      <c r="C9" s="107"/>
      <c r="D9" s="108"/>
      <c r="E9" s="106" t="str">
        <f>IF(E10="","",IF(E10=G10,"△",IF(E10&gt;G10,"○","●")))</f>
        <v>●</v>
      </c>
      <c r="F9" s="107"/>
      <c r="G9" s="108"/>
      <c r="H9" s="109"/>
      <c r="I9" s="110"/>
      <c r="J9" s="111"/>
      <c r="K9" s="106" t="str">
        <f>IF(K10="","",IF(K10=M10,"△",IF(K10&gt;M10,"○","●")))</f>
        <v>○</v>
      </c>
      <c r="L9" s="107"/>
      <c r="M9" s="159"/>
      <c r="N9" s="143">
        <v>3</v>
      </c>
      <c r="O9" s="119">
        <v>5</v>
      </c>
      <c r="P9" s="119">
        <v>7</v>
      </c>
      <c r="Q9" s="256" t="s">
        <v>106</v>
      </c>
      <c r="R9" s="121">
        <v>2</v>
      </c>
      <c r="S9" s="115"/>
    </row>
    <row r="10" spans="1:26" ht="25.5" customHeight="1" x14ac:dyDescent="0.15">
      <c r="A10" s="99"/>
      <c r="B10" s="65">
        <v>3</v>
      </c>
      <c r="C10" s="64" t="s">
        <v>96</v>
      </c>
      <c r="D10" s="66">
        <v>5</v>
      </c>
      <c r="E10" s="65">
        <v>1</v>
      </c>
      <c r="F10" s="64" t="s">
        <v>96</v>
      </c>
      <c r="G10" s="66">
        <v>2</v>
      </c>
      <c r="H10" s="112"/>
      <c r="I10" s="113"/>
      <c r="J10" s="114"/>
      <c r="K10" s="65">
        <v>1</v>
      </c>
      <c r="L10" s="64" t="s">
        <v>96</v>
      </c>
      <c r="M10" s="63">
        <v>0</v>
      </c>
      <c r="N10" s="144"/>
      <c r="O10" s="120"/>
      <c r="P10" s="120"/>
      <c r="Q10" s="258"/>
      <c r="R10" s="122"/>
      <c r="S10" s="116"/>
    </row>
    <row r="11" spans="1:26" ht="25.5" customHeight="1" x14ac:dyDescent="0.15">
      <c r="A11" s="98" t="s">
        <v>12</v>
      </c>
      <c r="B11" s="106" t="s">
        <v>101</v>
      </c>
      <c r="C11" s="107"/>
      <c r="D11" s="108"/>
      <c r="E11" s="106" t="str">
        <f>IF(E12="","",IF(E12=G12,"△",IF(E12&gt;G12,"○","●")))</f>
        <v>●</v>
      </c>
      <c r="F11" s="107"/>
      <c r="G11" s="108"/>
      <c r="H11" s="106" t="str">
        <f>IF(H12="","",IF(H12=J12,"△",IF(H12&gt;J12,"○","●")))</f>
        <v>●</v>
      </c>
      <c r="I11" s="107"/>
      <c r="J11" s="108"/>
      <c r="K11" s="109"/>
      <c r="L11" s="110"/>
      <c r="M11" s="248"/>
      <c r="N11" s="117">
        <v>3</v>
      </c>
      <c r="O11" s="119">
        <v>3</v>
      </c>
      <c r="P11" s="119">
        <v>7</v>
      </c>
      <c r="Q11" s="256" t="s">
        <v>105</v>
      </c>
      <c r="R11" s="121">
        <v>3</v>
      </c>
      <c r="S11" s="115"/>
    </row>
    <row r="12" spans="1:26" ht="25.5" customHeight="1" thickBot="1" x14ac:dyDescent="0.2">
      <c r="A12" s="131"/>
      <c r="B12" s="58">
        <v>2</v>
      </c>
      <c r="C12" s="57" t="s">
        <v>96</v>
      </c>
      <c r="D12" s="56">
        <v>1</v>
      </c>
      <c r="E12" s="58">
        <v>1</v>
      </c>
      <c r="F12" s="57" t="s">
        <v>96</v>
      </c>
      <c r="G12" s="56">
        <v>5</v>
      </c>
      <c r="H12" s="58">
        <v>0</v>
      </c>
      <c r="I12" s="57" t="s">
        <v>96</v>
      </c>
      <c r="J12" s="56">
        <v>1</v>
      </c>
      <c r="K12" s="137"/>
      <c r="L12" s="138"/>
      <c r="M12" s="249"/>
      <c r="N12" s="142"/>
      <c r="O12" s="127"/>
      <c r="P12" s="127"/>
      <c r="Q12" s="257"/>
      <c r="R12" s="129"/>
      <c r="S12" s="140"/>
    </row>
    <row r="13" spans="1:26" ht="24" customHeight="1" x14ac:dyDescent="0.15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26" ht="33.950000000000003" customHeight="1" thickBot="1" x14ac:dyDescent="0.2">
      <c r="A14" s="2"/>
      <c r="B14" t="s">
        <v>7</v>
      </c>
    </row>
    <row r="15" spans="1:26" ht="37.5" customHeight="1" x14ac:dyDescent="0.15">
      <c r="A15" s="1"/>
      <c r="B15" s="92" t="s">
        <v>104</v>
      </c>
      <c r="C15" s="93"/>
      <c r="D15" s="94"/>
      <c r="E15" s="92" t="s">
        <v>11</v>
      </c>
      <c r="F15" s="93"/>
      <c r="G15" s="94"/>
      <c r="H15" s="92" t="s">
        <v>15</v>
      </c>
      <c r="I15" s="93"/>
      <c r="J15" s="93"/>
      <c r="K15" s="192" t="s">
        <v>0</v>
      </c>
      <c r="L15" s="96"/>
      <c r="M15" s="97"/>
      <c r="N15" s="3" t="s">
        <v>2</v>
      </c>
      <c r="O15" s="3" t="s">
        <v>3</v>
      </c>
      <c r="P15" s="4" t="s">
        <v>4</v>
      </c>
      <c r="Q15" s="4" t="s">
        <v>1</v>
      </c>
      <c r="R15" s="5" t="s">
        <v>5</v>
      </c>
    </row>
    <row r="16" spans="1:26" ht="25.5" customHeight="1" x14ac:dyDescent="0.15">
      <c r="A16" s="98" t="s">
        <v>104</v>
      </c>
      <c r="B16" s="100"/>
      <c r="C16" s="101"/>
      <c r="D16" s="102"/>
      <c r="E16" s="106" t="s">
        <v>103</v>
      </c>
      <c r="F16" s="107"/>
      <c r="G16" s="108"/>
      <c r="H16" s="106" t="s">
        <v>103</v>
      </c>
      <c r="I16" s="107"/>
      <c r="J16" s="108"/>
      <c r="K16" s="260">
        <v>0</v>
      </c>
      <c r="L16" s="261"/>
      <c r="M16" s="143"/>
      <c r="N16" s="119">
        <v>1</v>
      </c>
      <c r="O16" s="119">
        <v>14</v>
      </c>
      <c r="P16" s="256" t="s">
        <v>102</v>
      </c>
      <c r="Q16" s="121">
        <v>3</v>
      </c>
      <c r="R16" s="115"/>
    </row>
    <row r="17" spans="1:19" ht="25.5" customHeight="1" x14ac:dyDescent="0.15">
      <c r="A17" s="99"/>
      <c r="B17" s="103"/>
      <c r="C17" s="104"/>
      <c r="D17" s="105"/>
      <c r="E17" s="65">
        <v>1</v>
      </c>
      <c r="F17" s="64" t="s">
        <v>96</v>
      </c>
      <c r="G17" s="66">
        <v>9</v>
      </c>
      <c r="H17" s="65">
        <v>0</v>
      </c>
      <c r="I17" s="64" t="s">
        <v>96</v>
      </c>
      <c r="J17" s="66">
        <v>5</v>
      </c>
      <c r="K17" s="265"/>
      <c r="L17" s="126"/>
      <c r="M17" s="144"/>
      <c r="N17" s="120"/>
      <c r="O17" s="120"/>
      <c r="P17" s="258"/>
      <c r="Q17" s="122"/>
      <c r="R17" s="116"/>
    </row>
    <row r="18" spans="1:19" ht="25.5" customHeight="1" x14ac:dyDescent="0.15">
      <c r="A18" s="98" t="s">
        <v>11</v>
      </c>
      <c r="B18" s="106" t="s">
        <v>101</v>
      </c>
      <c r="C18" s="107"/>
      <c r="D18" s="108"/>
      <c r="E18" s="109"/>
      <c r="F18" s="110"/>
      <c r="G18" s="111"/>
      <c r="H18" s="106" t="s">
        <v>98</v>
      </c>
      <c r="I18" s="107"/>
      <c r="J18" s="108"/>
      <c r="K18" s="260">
        <v>4</v>
      </c>
      <c r="L18" s="261"/>
      <c r="M18" s="143"/>
      <c r="N18" s="119">
        <v>10</v>
      </c>
      <c r="O18" s="119">
        <v>2</v>
      </c>
      <c r="P18" s="256" t="s">
        <v>100</v>
      </c>
      <c r="Q18" s="121">
        <v>1</v>
      </c>
      <c r="R18" s="115"/>
    </row>
    <row r="19" spans="1:19" ht="25.5" customHeight="1" x14ac:dyDescent="0.15">
      <c r="A19" s="99"/>
      <c r="B19" s="65">
        <v>9</v>
      </c>
      <c r="C19" s="64" t="s">
        <v>96</v>
      </c>
      <c r="D19" s="66">
        <v>1</v>
      </c>
      <c r="E19" s="112"/>
      <c r="F19" s="113"/>
      <c r="G19" s="114"/>
      <c r="H19" s="65">
        <v>1</v>
      </c>
      <c r="I19" s="64" t="s">
        <v>96</v>
      </c>
      <c r="J19" s="66">
        <v>1</v>
      </c>
      <c r="K19" s="265"/>
      <c r="L19" s="126"/>
      <c r="M19" s="144"/>
      <c r="N19" s="120"/>
      <c r="O19" s="120"/>
      <c r="P19" s="258"/>
      <c r="Q19" s="122"/>
      <c r="R19" s="116"/>
    </row>
    <row r="20" spans="1:19" ht="25.5" customHeight="1" x14ac:dyDescent="0.15">
      <c r="A20" s="98" t="s">
        <v>15</v>
      </c>
      <c r="B20" s="106" t="s">
        <v>99</v>
      </c>
      <c r="C20" s="107"/>
      <c r="D20" s="108"/>
      <c r="E20" s="106" t="s">
        <v>98</v>
      </c>
      <c r="F20" s="107"/>
      <c r="G20" s="108"/>
      <c r="H20" s="109"/>
      <c r="I20" s="110"/>
      <c r="J20" s="111"/>
      <c r="K20" s="260">
        <v>4</v>
      </c>
      <c r="L20" s="261"/>
      <c r="M20" s="143"/>
      <c r="N20" s="119">
        <v>6</v>
      </c>
      <c r="O20" s="119">
        <v>1</v>
      </c>
      <c r="P20" s="256" t="s">
        <v>97</v>
      </c>
      <c r="Q20" s="121">
        <v>2</v>
      </c>
      <c r="R20" s="115"/>
    </row>
    <row r="21" spans="1:19" ht="25.5" customHeight="1" thickBot="1" x14ac:dyDescent="0.2">
      <c r="A21" s="131"/>
      <c r="B21" s="58">
        <v>5</v>
      </c>
      <c r="C21" s="57" t="s">
        <v>96</v>
      </c>
      <c r="D21" s="56">
        <v>0</v>
      </c>
      <c r="E21" s="58">
        <v>1</v>
      </c>
      <c r="F21" s="57" t="s">
        <v>96</v>
      </c>
      <c r="G21" s="56">
        <v>1</v>
      </c>
      <c r="H21" s="137"/>
      <c r="I21" s="138"/>
      <c r="J21" s="259"/>
      <c r="K21" s="262"/>
      <c r="L21" s="263"/>
      <c r="M21" s="264"/>
      <c r="N21" s="127"/>
      <c r="O21" s="127"/>
      <c r="P21" s="257"/>
      <c r="Q21" s="129"/>
      <c r="R21" s="140"/>
    </row>
    <row r="22" spans="1:19" ht="18.75" customHeight="1" x14ac:dyDescent="0.15">
      <c r="A22" s="6"/>
      <c r="B22" s="6"/>
      <c r="C22" s="6"/>
      <c r="D22" s="6"/>
      <c r="E22" s="6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9" ht="18.75" customHeight="1" x14ac:dyDescent="0.15">
      <c r="A23" s="2"/>
    </row>
    <row r="24" spans="1:19" ht="18.75" customHeight="1" thickBot="1" x14ac:dyDescent="0.2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  <c r="K24" s="67"/>
      <c r="L24" s="67"/>
      <c r="R24" s="7"/>
    </row>
    <row r="25" spans="1:19" ht="37.5" customHeight="1" x14ac:dyDescent="0.15">
      <c r="A25" s="1"/>
      <c r="B25" s="92" t="s">
        <v>95</v>
      </c>
      <c r="C25" s="93"/>
      <c r="D25" s="94"/>
      <c r="E25" s="147" t="s">
        <v>94</v>
      </c>
      <c r="F25" s="93"/>
      <c r="G25" s="94"/>
      <c r="H25" s="92" t="str">
        <f>A30</f>
        <v>芦原中A</v>
      </c>
      <c r="I25" s="93"/>
      <c r="J25" s="94"/>
      <c r="K25" s="92" t="str">
        <f>A32</f>
        <v>春江中</v>
      </c>
      <c r="L25" s="93"/>
      <c r="M25" s="156"/>
      <c r="N25" s="3" t="s">
        <v>0</v>
      </c>
      <c r="O25" s="3" t="s">
        <v>2</v>
      </c>
      <c r="P25" s="3" t="s">
        <v>3</v>
      </c>
      <c r="Q25" s="4" t="s">
        <v>4</v>
      </c>
      <c r="R25" s="4" t="s">
        <v>1</v>
      </c>
      <c r="S25" s="5" t="s">
        <v>5</v>
      </c>
    </row>
    <row r="26" spans="1:19" ht="25.5" customHeight="1" x14ac:dyDescent="0.15">
      <c r="A26" s="98" t="s">
        <v>93</v>
      </c>
      <c r="B26" s="100"/>
      <c r="C26" s="101"/>
      <c r="D26" s="102"/>
      <c r="E26" s="106" t="s">
        <v>75</v>
      </c>
      <c r="F26" s="107"/>
      <c r="G26" s="108"/>
      <c r="H26" s="106" t="s">
        <v>44</v>
      </c>
      <c r="I26" s="107"/>
      <c r="J26" s="108"/>
      <c r="K26" s="106" t="s">
        <v>40</v>
      </c>
      <c r="L26" s="107"/>
      <c r="M26" s="159"/>
      <c r="N26" s="143">
        <v>4</v>
      </c>
      <c r="O26" s="119">
        <v>4</v>
      </c>
      <c r="P26" s="119">
        <v>6</v>
      </c>
      <c r="Q26" s="256" t="s">
        <v>92</v>
      </c>
      <c r="R26" s="121">
        <v>3</v>
      </c>
      <c r="S26" s="115"/>
    </row>
    <row r="27" spans="1:19" ht="25.5" customHeight="1" x14ac:dyDescent="0.15">
      <c r="A27" s="99"/>
      <c r="B27" s="103"/>
      <c r="C27" s="104"/>
      <c r="D27" s="105"/>
      <c r="E27" s="65">
        <v>2</v>
      </c>
      <c r="F27" s="64" t="s">
        <v>70</v>
      </c>
      <c r="G27" s="66">
        <v>1</v>
      </c>
      <c r="H27" s="65">
        <v>1</v>
      </c>
      <c r="I27" s="64" t="s">
        <v>70</v>
      </c>
      <c r="J27" s="66">
        <v>4</v>
      </c>
      <c r="K27" s="65">
        <v>1</v>
      </c>
      <c r="L27" s="64" t="s">
        <v>70</v>
      </c>
      <c r="M27" s="63">
        <v>1</v>
      </c>
      <c r="N27" s="144"/>
      <c r="O27" s="120"/>
      <c r="P27" s="120"/>
      <c r="Q27" s="258"/>
      <c r="R27" s="122"/>
      <c r="S27" s="116"/>
    </row>
    <row r="28" spans="1:19" ht="25.5" customHeight="1" x14ac:dyDescent="0.15">
      <c r="A28" s="186" t="s">
        <v>91</v>
      </c>
      <c r="B28" s="106" t="s">
        <v>90</v>
      </c>
      <c r="C28" s="107"/>
      <c r="D28" s="108"/>
      <c r="E28" s="109"/>
      <c r="F28" s="110"/>
      <c r="G28" s="111"/>
      <c r="H28" s="106" t="str">
        <f>IF(H29="","",IF(H29=J29,"△",IF(H29&gt;J29,"○","●")))</f>
        <v>○</v>
      </c>
      <c r="I28" s="107"/>
      <c r="J28" s="108"/>
      <c r="K28" s="106" t="str">
        <f>IF(K29="","",IF(K29=M29,"△",IF(K29&gt;M29,"○","●")))</f>
        <v>●</v>
      </c>
      <c r="L28" s="107"/>
      <c r="M28" s="159"/>
      <c r="N28" s="143">
        <v>3</v>
      </c>
      <c r="O28" s="119">
        <v>4</v>
      </c>
      <c r="P28" s="119">
        <v>5</v>
      </c>
      <c r="Q28" s="256" t="s">
        <v>13</v>
      </c>
      <c r="R28" s="121">
        <v>4</v>
      </c>
      <c r="S28" s="115"/>
    </row>
    <row r="29" spans="1:19" ht="25.5" customHeight="1" x14ac:dyDescent="0.15">
      <c r="A29" s="99"/>
      <c r="B29" s="65">
        <v>1</v>
      </c>
      <c r="C29" s="64" t="s">
        <v>70</v>
      </c>
      <c r="D29" s="66">
        <v>2</v>
      </c>
      <c r="E29" s="112"/>
      <c r="F29" s="113"/>
      <c r="G29" s="114"/>
      <c r="H29" s="65">
        <v>2</v>
      </c>
      <c r="I29" s="64" t="s">
        <v>70</v>
      </c>
      <c r="J29" s="66">
        <v>1</v>
      </c>
      <c r="K29" s="65">
        <v>1</v>
      </c>
      <c r="L29" s="64" t="s">
        <v>70</v>
      </c>
      <c r="M29" s="63">
        <v>2</v>
      </c>
      <c r="N29" s="144"/>
      <c r="O29" s="120"/>
      <c r="P29" s="120"/>
      <c r="Q29" s="258"/>
      <c r="R29" s="122"/>
      <c r="S29" s="116"/>
    </row>
    <row r="30" spans="1:19" ht="25.5" customHeight="1" x14ac:dyDescent="0.15">
      <c r="A30" s="98" t="s">
        <v>11</v>
      </c>
      <c r="B30" s="106" t="str">
        <f>IF(B31="","",IF(B31=D31,"△",IF(B31&gt;D31,"○","●")))</f>
        <v>○</v>
      </c>
      <c r="C30" s="107"/>
      <c r="D30" s="108"/>
      <c r="E30" s="106" t="str">
        <f>IF(E31="","",IF(E31=G31,"△",IF(E31&gt;G31,"○","●")))</f>
        <v>●</v>
      </c>
      <c r="F30" s="107"/>
      <c r="G30" s="108"/>
      <c r="H30" s="109"/>
      <c r="I30" s="110"/>
      <c r="J30" s="111"/>
      <c r="K30" s="106" t="str">
        <f>IF(K31="","",IF(K31=M31,"△",IF(K31&gt;M31,"○","●")))</f>
        <v>△</v>
      </c>
      <c r="L30" s="107"/>
      <c r="M30" s="159"/>
      <c r="N30" s="143">
        <v>4</v>
      </c>
      <c r="O30" s="119">
        <v>6</v>
      </c>
      <c r="P30" s="119">
        <v>4</v>
      </c>
      <c r="Q30" s="256" t="s">
        <v>89</v>
      </c>
      <c r="R30" s="121">
        <v>2</v>
      </c>
      <c r="S30" s="115"/>
    </row>
    <row r="31" spans="1:19" ht="25.5" customHeight="1" x14ac:dyDescent="0.15">
      <c r="A31" s="99"/>
      <c r="B31" s="65">
        <v>4</v>
      </c>
      <c r="C31" s="64" t="s">
        <v>70</v>
      </c>
      <c r="D31" s="66">
        <v>1</v>
      </c>
      <c r="E31" s="65">
        <v>1</v>
      </c>
      <c r="F31" s="64" t="s">
        <v>70</v>
      </c>
      <c r="G31" s="66">
        <v>2</v>
      </c>
      <c r="H31" s="112"/>
      <c r="I31" s="113"/>
      <c r="J31" s="114"/>
      <c r="K31" s="65">
        <v>1</v>
      </c>
      <c r="L31" s="64" t="s">
        <v>70</v>
      </c>
      <c r="M31" s="63">
        <v>1</v>
      </c>
      <c r="N31" s="144"/>
      <c r="O31" s="120"/>
      <c r="P31" s="120"/>
      <c r="Q31" s="258"/>
      <c r="R31" s="122"/>
      <c r="S31" s="116"/>
    </row>
    <row r="32" spans="1:19" ht="25.5" customHeight="1" x14ac:dyDescent="0.15">
      <c r="A32" s="98" t="s">
        <v>15</v>
      </c>
      <c r="B32" s="106" t="str">
        <f>IF(B33="","",IF(B33=D33,"△",IF(B33&gt;D33,"○","●")))</f>
        <v>△</v>
      </c>
      <c r="C32" s="107"/>
      <c r="D32" s="108"/>
      <c r="E32" s="106" t="str">
        <f>IF(E33="","",IF(E33=G33,"△",IF(E33&gt;G33,"○","●")))</f>
        <v>○</v>
      </c>
      <c r="F32" s="107"/>
      <c r="G32" s="108"/>
      <c r="H32" s="106" t="str">
        <f>IF(H33="","",IF(H33=J33,"△",IF(H33&gt;J33,"○","●")))</f>
        <v>△</v>
      </c>
      <c r="I32" s="107"/>
      <c r="J32" s="108"/>
      <c r="K32" s="109"/>
      <c r="L32" s="110"/>
      <c r="M32" s="248"/>
      <c r="N32" s="117">
        <v>5</v>
      </c>
      <c r="O32" s="119">
        <v>4</v>
      </c>
      <c r="P32" s="119">
        <v>3</v>
      </c>
      <c r="Q32" s="256" t="s">
        <v>88</v>
      </c>
      <c r="R32" s="121">
        <v>1</v>
      </c>
      <c r="S32" s="115"/>
    </row>
    <row r="33" spans="1:19" ht="25.5" customHeight="1" thickBot="1" x14ac:dyDescent="0.2">
      <c r="A33" s="131"/>
      <c r="B33" s="58">
        <v>1</v>
      </c>
      <c r="C33" s="57" t="s">
        <v>70</v>
      </c>
      <c r="D33" s="56">
        <v>1</v>
      </c>
      <c r="E33" s="58">
        <v>2</v>
      </c>
      <c r="F33" s="57" t="s">
        <v>70</v>
      </c>
      <c r="G33" s="56">
        <v>1</v>
      </c>
      <c r="H33" s="58">
        <v>1</v>
      </c>
      <c r="I33" s="57" t="s">
        <v>70</v>
      </c>
      <c r="J33" s="56">
        <v>1</v>
      </c>
      <c r="K33" s="137"/>
      <c r="L33" s="138"/>
      <c r="M33" s="249"/>
      <c r="N33" s="142"/>
      <c r="O33" s="127"/>
      <c r="P33" s="127"/>
      <c r="Q33" s="257"/>
      <c r="R33" s="129"/>
      <c r="S33" s="140"/>
    </row>
    <row r="34" spans="1:19" ht="33.75" customHeight="1" x14ac:dyDescent="0.15"/>
    <row r="35" spans="1:19" ht="33.75" customHeight="1" x14ac:dyDescent="0.15"/>
    <row r="36" spans="1:19" ht="33.75" customHeight="1" x14ac:dyDescent="0.15"/>
  </sheetData>
  <mergeCells count="133">
    <mergeCell ref="A2:J2"/>
    <mergeCell ref="N5:N6"/>
    <mergeCell ref="A5:A6"/>
    <mergeCell ref="O5:O6"/>
    <mergeCell ref="P5:P6"/>
    <mergeCell ref="Q5:Q6"/>
    <mergeCell ref="R5:R6"/>
    <mergeCell ref="E4:G4"/>
    <mergeCell ref="H4:J4"/>
    <mergeCell ref="K4:M4"/>
    <mergeCell ref="B4:D4"/>
    <mergeCell ref="K5:M5"/>
    <mergeCell ref="R16:R17"/>
    <mergeCell ref="A1:S1"/>
    <mergeCell ref="P2:R2"/>
    <mergeCell ref="A7:A8"/>
    <mergeCell ref="A9:A10"/>
    <mergeCell ref="A11:A12"/>
    <mergeCell ref="B11:D11"/>
    <mergeCell ref="N7:N8"/>
    <mergeCell ref="N9:N10"/>
    <mergeCell ref="N11:N12"/>
    <mergeCell ref="S5:S6"/>
    <mergeCell ref="E5:G5"/>
    <mergeCell ref="E7:G8"/>
    <mergeCell ref="E9:G9"/>
    <mergeCell ref="E11:G11"/>
    <mergeCell ref="H5:J5"/>
    <mergeCell ref="H9:J10"/>
    <mergeCell ref="H11:J11"/>
    <mergeCell ref="K11:M12"/>
    <mergeCell ref="H7:J7"/>
    <mergeCell ref="K7:M7"/>
    <mergeCell ref="K9:M9"/>
    <mergeCell ref="B5:D6"/>
    <mergeCell ref="B7:D7"/>
    <mergeCell ref="P7:P8"/>
    <mergeCell ref="P9:P10"/>
    <mergeCell ref="P11:P12"/>
    <mergeCell ref="S7:S8"/>
    <mergeCell ref="S9:S10"/>
    <mergeCell ref="S11:S12"/>
    <mergeCell ref="Q7:Q8"/>
    <mergeCell ref="Q9:Q10"/>
    <mergeCell ref="Q11:Q12"/>
    <mergeCell ref="R7:R8"/>
    <mergeCell ref="R9:R10"/>
    <mergeCell ref="R11:R12"/>
    <mergeCell ref="O9:O10"/>
    <mergeCell ref="O11:O12"/>
    <mergeCell ref="B15:D15"/>
    <mergeCell ref="E15:G15"/>
    <mergeCell ref="H15:J15"/>
    <mergeCell ref="K15:M15"/>
    <mergeCell ref="N16:N17"/>
    <mergeCell ref="O16:O17"/>
    <mergeCell ref="O7:O8"/>
    <mergeCell ref="B9:D9"/>
    <mergeCell ref="S26:S27"/>
    <mergeCell ref="B25:D25"/>
    <mergeCell ref="E25:G25"/>
    <mergeCell ref="H25:J25"/>
    <mergeCell ref="K25:M25"/>
    <mergeCell ref="Q26:Q27"/>
    <mergeCell ref="R26:R27"/>
    <mergeCell ref="Q20:Q21"/>
    <mergeCell ref="R20:R21"/>
    <mergeCell ref="B20:D20"/>
    <mergeCell ref="E20:G20"/>
    <mergeCell ref="H20:J21"/>
    <mergeCell ref="K20:M21"/>
    <mergeCell ref="N20:N21"/>
    <mergeCell ref="O20:O21"/>
    <mergeCell ref="P20:P21"/>
    <mergeCell ref="R18:R19"/>
    <mergeCell ref="N18:N19"/>
    <mergeCell ref="O18:O19"/>
    <mergeCell ref="P18:P19"/>
    <mergeCell ref="A18:A19"/>
    <mergeCell ref="B18:D18"/>
    <mergeCell ref="E18:G19"/>
    <mergeCell ref="H18:J18"/>
    <mergeCell ref="A26:A27"/>
    <mergeCell ref="B26:D27"/>
    <mergeCell ref="E26:G26"/>
    <mergeCell ref="H26:J26"/>
    <mergeCell ref="K26:M26"/>
    <mergeCell ref="N26:N27"/>
    <mergeCell ref="O26:O27"/>
    <mergeCell ref="P26:P27"/>
    <mergeCell ref="K18:M19"/>
    <mergeCell ref="A16:A17"/>
    <mergeCell ref="B16:D17"/>
    <mergeCell ref="E16:G16"/>
    <mergeCell ref="H16:J16"/>
    <mergeCell ref="Q18:Q19"/>
    <mergeCell ref="A30:A31"/>
    <mergeCell ref="B30:D30"/>
    <mergeCell ref="E30:G30"/>
    <mergeCell ref="H30:J31"/>
    <mergeCell ref="K30:M30"/>
    <mergeCell ref="A28:A29"/>
    <mergeCell ref="B28:D28"/>
    <mergeCell ref="E28:G29"/>
    <mergeCell ref="H28:J28"/>
    <mergeCell ref="K28:M28"/>
    <mergeCell ref="A20:A21"/>
    <mergeCell ref="N28:N29"/>
    <mergeCell ref="K16:M17"/>
    <mergeCell ref="P16:P17"/>
    <mergeCell ref="Q16:Q17"/>
    <mergeCell ref="S30:S31"/>
    <mergeCell ref="O28:O29"/>
    <mergeCell ref="P28:P29"/>
    <mergeCell ref="Q28:Q29"/>
    <mergeCell ref="R28:R29"/>
    <mergeCell ref="S28:S29"/>
    <mergeCell ref="N30:N31"/>
    <mergeCell ref="O30:O31"/>
    <mergeCell ref="P30:P31"/>
    <mergeCell ref="Q30:Q31"/>
    <mergeCell ref="R30:R31"/>
    <mergeCell ref="O32:O33"/>
    <mergeCell ref="P32:P33"/>
    <mergeCell ref="Q32:Q33"/>
    <mergeCell ref="R32:R33"/>
    <mergeCell ref="S32:S33"/>
    <mergeCell ref="A32:A33"/>
    <mergeCell ref="B32:D32"/>
    <mergeCell ref="E32:G32"/>
    <mergeCell ref="H32:J32"/>
    <mergeCell ref="K32:M33"/>
    <mergeCell ref="N32:N33"/>
  </mergeCells>
  <phoneticPr fontId="5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Normal="100" workbookViewId="0">
      <selection activeCell="T2" sqref="T2"/>
    </sheetView>
  </sheetViews>
  <sheetFormatPr defaultRowHeight="13.5" x14ac:dyDescent="0.15"/>
  <cols>
    <col min="2" max="2" width="3.125" customWidth="1"/>
    <col min="3" max="3" width="1.625" customWidth="1"/>
    <col min="4" max="5" width="3.125" customWidth="1"/>
    <col min="6" max="6" width="1.625" customWidth="1"/>
    <col min="7" max="8" width="3.125" customWidth="1"/>
    <col min="9" max="9" width="1.625" customWidth="1"/>
    <col min="10" max="11" width="3.125" customWidth="1"/>
    <col min="12" max="12" width="1.625" customWidth="1"/>
    <col min="13" max="14" width="3.125" customWidth="1"/>
    <col min="15" max="15" width="1.625" customWidth="1"/>
    <col min="16" max="17" width="3.125" customWidth="1"/>
    <col min="18" max="18" width="1.625" customWidth="1"/>
    <col min="19" max="19" width="3.125" customWidth="1"/>
  </cols>
  <sheetData>
    <row r="1" spans="1:26" ht="31.5" customHeight="1" x14ac:dyDescent="0.15">
      <c r="A1" s="125" t="s">
        <v>124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26" ht="43.5" customHeight="1" x14ac:dyDescent="0.15">
      <c r="A2" s="89"/>
      <c r="B2" s="89"/>
      <c r="C2" s="89"/>
      <c r="D2" s="89"/>
      <c r="E2" s="89"/>
      <c r="F2" s="89"/>
      <c r="G2" s="89"/>
      <c r="H2" s="89"/>
      <c r="I2" s="89"/>
      <c r="J2" s="90"/>
      <c r="K2" s="81"/>
      <c r="L2" s="81"/>
      <c r="M2" s="91" t="s">
        <v>120</v>
      </c>
      <c r="N2" s="91"/>
      <c r="O2" s="91"/>
      <c r="P2" s="91"/>
      <c r="Q2" s="91"/>
      <c r="R2" s="91"/>
      <c r="V2" s="126" t="s">
        <v>131</v>
      </c>
      <c r="W2" s="126"/>
      <c r="X2" s="126"/>
      <c r="Y2" s="67"/>
      <c r="Z2" s="67"/>
    </row>
    <row r="3" spans="1:26" ht="33.950000000000003" customHeight="1" thickBot="1" x14ac:dyDescent="0.2">
      <c r="A3" s="2"/>
      <c r="B3" s="80" t="s">
        <v>119</v>
      </c>
      <c r="C3" s="80"/>
      <c r="D3" s="80"/>
      <c r="E3" s="80"/>
    </row>
    <row r="4" spans="1:26" ht="37.5" customHeight="1" x14ac:dyDescent="0.15">
      <c r="A4" s="1"/>
      <c r="B4" s="92" t="str">
        <f>A5</f>
        <v>灯明寺中</v>
      </c>
      <c r="C4" s="93"/>
      <c r="D4" s="94"/>
      <c r="E4" s="92" t="str">
        <f>A7</f>
        <v>中央中</v>
      </c>
      <c r="F4" s="93"/>
      <c r="G4" s="94"/>
      <c r="H4" s="92" t="str">
        <f>A9</f>
        <v>ゴーレスト</v>
      </c>
      <c r="I4" s="93"/>
      <c r="J4" s="94"/>
      <c r="K4" s="95" t="str">
        <f>A11</f>
        <v>清水中</v>
      </c>
      <c r="L4" s="96"/>
      <c r="M4" s="97"/>
      <c r="N4" s="92" t="str">
        <f>A13</f>
        <v>成和中</v>
      </c>
      <c r="O4" s="93"/>
      <c r="P4" s="94"/>
      <c r="Q4" s="92" t="str">
        <f>A15</f>
        <v>テクノ</v>
      </c>
      <c r="R4" s="93"/>
      <c r="S4" s="156"/>
      <c r="T4" s="3" t="s">
        <v>0</v>
      </c>
      <c r="U4" s="3" t="s">
        <v>2</v>
      </c>
      <c r="V4" s="3" t="s">
        <v>3</v>
      </c>
      <c r="W4" s="4" t="s">
        <v>4</v>
      </c>
      <c r="X4" s="4" t="s">
        <v>1</v>
      </c>
      <c r="Y4" s="5" t="s">
        <v>5</v>
      </c>
    </row>
    <row r="5" spans="1:26" ht="18.75" customHeight="1" x14ac:dyDescent="0.15">
      <c r="A5" s="98" t="s">
        <v>123</v>
      </c>
      <c r="B5" s="100"/>
      <c r="C5" s="101"/>
      <c r="D5" s="102"/>
      <c r="E5" s="106" t="str">
        <f>IF(E6="","",IF(E6=G6,"△",IF(E6&gt;G6,"○","●")))</f>
        <v>●</v>
      </c>
      <c r="F5" s="107"/>
      <c r="G5" s="108"/>
      <c r="H5" s="106" t="str">
        <f>IF(H6="","",IF(H6=J6,"△",IF(H6&gt;J6,"○","●")))</f>
        <v>△</v>
      </c>
      <c r="I5" s="107"/>
      <c r="J5" s="108"/>
      <c r="K5" s="106" t="str">
        <f>IF(K6="","",IF(K6=M6,"△",IF(K6&gt;M6,"○","●")))</f>
        <v>○</v>
      </c>
      <c r="L5" s="107"/>
      <c r="M5" s="108"/>
      <c r="N5" s="106" t="str">
        <f>IF(N6="","",IF(N6=P6,"△",IF(N6&gt;P6,"○","●")))</f>
        <v>○</v>
      </c>
      <c r="O5" s="107"/>
      <c r="P5" s="108"/>
      <c r="Q5" s="106" t="str">
        <f>IF(Q6="","",IF(Q6=S6,"△",IF(Q6&gt;S6,"○","●")))</f>
        <v>△</v>
      </c>
      <c r="R5" s="107"/>
      <c r="S5" s="159"/>
      <c r="T5" s="143">
        <f>COUNTIF(B5:S5,"○")*3+COUNTIF(B5:S5,"△")</f>
        <v>8</v>
      </c>
      <c r="U5" s="119">
        <f>B6+E6+H6+K6+N6+Q6</f>
        <v>6</v>
      </c>
      <c r="V5" s="119">
        <f>-(D6+G6+J6+M6+P6+S6)</f>
        <v>-3</v>
      </c>
      <c r="W5" s="119">
        <f>U5+V5</f>
        <v>3</v>
      </c>
      <c r="X5" s="121">
        <f>RANK(T5,$T$5:$T$16,0)</f>
        <v>2</v>
      </c>
      <c r="Y5" s="115"/>
    </row>
    <row r="6" spans="1:26" ht="18.75" customHeight="1" x14ac:dyDescent="0.15">
      <c r="A6" s="99"/>
      <c r="B6" s="103"/>
      <c r="C6" s="104"/>
      <c r="D6" s="105"/>
      <c r="E6" s="65">
        <v>0</v>
      </c>
      <c r="F6" s="64" t="s">
        <v>70</v>
      </c>
      <c r="G6" s="66">
        <v>1</v>
      </c>
      <c r="H6" s="65">
        <v>1</v>
      </c>
      <c r="I6" s="64" t="s">
        <v>72</v>
      </c>
      <c r="J6" s="66">
        <v>1</v>
      </c>
      <c r="K6" s="65">
        <v>2</v>
      </c>
      <c r="L6" s="64" t="s">
        <v>70</v>
      </c>
      <c r="M6" s="66">
        <v>0</v>
      </c>
      <c r="N6" s="65">
        <v>3</v>
      </c>
      <c r="O6" s="64" t="s">
        <v>70</v>
      </c>
      <c r="P6" s="66">
        <v>1</v>
      </c>
      <c r="Q6" s="65">
        <v>0</v>
      </c>
      <c r="R6" s="64" t="s">
        <v>70</v>
      </c>
      <c r="S6" s="63">
        <v>0</v>
      </c>
      <c r="T6" s="144"/>
      <c r="U6" s="120"/>
      <c r="V6" s="120"/>
      <c r="W6" s="120"/>
      <c r="X6" s="122"/>
      <c r="Y6" s="116"/>
    </row>
    <row r="7" spans="1:26" ht="18.75" customHeight="1" x14ac:dyDescent="0.15">
      <c r="A7" s="98" t="s">
        <v>10</v>
      </c>
      <c r="B7" s="106" t="str">
        <f>IF(B8="","",IF(B8=D8,"△",IF(B8&gt;D8,"○","●")))</f>
        <v>○</v>
      </c>
      <c r="C7" s="107"/>
      <c r="D7" s="108"/>
      <c r="E7" s="109"/>
      <c r="F7" s="110"/>
      <c r="G7" s="111"/>
      <c r="H7" s="106" t="str">
        <f>IF(H8="","",IF(H8=J8,"△",IF(H8&gt;J8,"○","●")))</f>
        <v>●</v>
      </c>
      <c r="I7" s="107"/>
      <c r="J7" s="108"/>
      <c r="K7" s="106" t="str">
        <f>IF(K8="","",IF(K8=M8,"△",IF(K8&gt;M8,"○","●")))</f>
        <v>△</v>
      </c>
      <c r="L7" s="107"/>
      <c r="M7" s="108"/>
      <c r="N7" s="106" t="str">
        <f>IF(N8="","",IF(N8=P8,"△",IF(N8&gt;P8,"○","●")))</f>
        <v>○</v>
      </c>
      <c r="O7" s="107"/>
      <c r="P7" s="108"/>
      <c r="Q7" s="106" t="str">
        <f>IF(Q8="","",IF(Q8=S8,"△",IF(Q8&gt;S8,"○","●")))</f>
        <v>●</v>
      </c>
      <c r="R7" s="107"/>
      <c r="S7" s="159"/>
      <c r="T7" s="143">
        <f>COUNTIF(B7:S7,"○")*3+COUNTIF(B7:S7,"△")</f>
        <v>7</v>
      </c>
      <c r="U7" s="119">
        <f>B8+E8+H8+K8+N8+Q8</f>
        <v>3</v>
      </c>
      <c r="V7" s="119">
        <f>-(D8+G8+J8+M8+P8+S8)</f>
        <v>-2</v>
      </c>
      <c r="W7" s="119">
        <f>U7+V7</f>
        <v>1</v>
      </c>
      <c r="X7" s="121">
        <f>RANK(T7,$T$5:$T$16,0)</f>
        <v>4</v>
      </c>
      <c r="Y7" s="115"/>
    </row>
    <row r="8" spans="1:26" ht="18.75" customHeight="1" x14ac:dyDescent="0.15">
      <c r="A8" s="99"/>
      <c r="B8" s="65">
        <v>1</v>
      </c>
      <c r="C8" s="64" t="s">
        <v>70</v>
      </c>
      <c r="D8" s="66">
        <v>0</v>
      </c>
      <c r="E8" s="112"/>
      <c r="F8" s="113"/>
      <c r="G8" s="114"/>
      <c r="H8" s="65">
        <v>0</v>
      </c>
      <c r="I8" s="64" t="s">
        <v>70</v>
      </c>
      <c r="J8" s="66">
        <v>1</v>
      </c>
      <c r="K8" s="65">
        <v>0</v>
      </c>
      <c r="L8" s="64" t="s">
        <v>72</v>
      </c>
      <c r="M8" s="66">
        <v>0</v>
      </c>
      <c r="N8" s="65">
        <v>2</v>
      </c>
      <c r="O8" s="64" t="s">
        <v>72</v>
      </c>
      <c r="P8" s="66">
        <v>0</v>
      </c>
      <c r="Q8" s="65">
        <v>0</v>
      </c>
      <c r="R8" s="64" t="s">
        <v>70</v>
      </c>
      <c r="S8" s="63">
        <v>1</v>
      </c>
      <c r="T8" s="144"/>
      <c r="U8" s="120"/>
      <c r="V8" s="120"/>
      <c r="W8" s="120"/>
      <c r="X8" s="122"/>
      <c r="Y8" s="116"/>
    </row>
    <row r="9" spans="1:26" ht="18.75" customHeight="1" x14ac:dyDescent="0.15">
      <c r="A9" s="98" t="s">
        <v>17</v>
      </c>
      <c r="B9" s="106" t="str">
        <f>IF(B10="","",IF(B10=D10,"△",IF(B10&gt;D10,"○","●")))</f>
        <v>△</v>
      </c>
      <c r="C9" s="107"/>
      <c r="D9" s="108"/>
      <c r="E9" s="106" t="str">
        <f>IF(E10="","",IF(E10=G10,"△",IF(E10&gt;G10,"○","●")))</f>
        <v>○</v>
      </c>
      <c r="F9" s="107"/>
      <c r="G9" s="108"/>
      <c r="H9" s="109"/>
      <c r="I9" s="110"/>
      <c r="J9" s="111"/>
      <c r="K9" s="106" t="str">
        <f>IF(K10="","",IF(K10=M10,"△",IF(K10&gt;M10,"○","●")))</f>
        <v>○</v>
      </c>
      <c r="L9" s="107"/>
      <c r="M9" s="108"/>
      <c r="N9" s="106" t="str">
        <f>IF(N10="","",IF(N10=P10,"△",IF(N10&gt;P10,"○","●")))</f>
        <v>△</v>
      </c>
      <c r="O9" s="107"/>
      <c r="P9" s="108"/>
      <c r="Q9" s="106" t="str">
        <f>IF(Q10="","",IF(Q10=S10,"△",IF(Q10&gt;S10,"○","●")))</f>
        <v>●</v>
      </c>
      <c r="R9" s="107"/>
      <c r="S9" s="159"/>
      <c r="T9" s="143">
        <f>COUNTIF(B9:S9,"○")*3+COUNTIF(B9:S9,"△")</f>
        <v>8</v>
      </c>
      <c r="U9" s="119">
        <f>B10+E10+H10+K10+N10+Q10</f>
        <v>6</v>
      </c>
      <c r="V9" s="119">
        <f>-(D10+G10+J10+M10+P10+S10)</f>
        <v>-5</v>
      </c>
      <c r="W9" s="119">
        <f>U9+V9</f>
        <v>1</v>
      </c>
      <c r="X9" s="121">
        <v>3</v>
      </c>
      <c r="Y9" s="115"/>
    </row>
    <row r="10" spans="1:26" ht="18.75" customHeight="1" x14ac:dyDescent="0.15">
      <c r="A10" s="99"/>
      <c r="B10" s="65">
        <v>1</v>
      </c>
      <c r="C10" s="64" t="s">
        <v>70</v>
      </c>
      <c r="D10" s="66">
        <v>1</v>
      </c>
      <c r="E10" s="65">
        <v>1</v>
      </c>
      <c r="F10" s="64" t="s">
        <v>70</v>
      </c>
      <c r="G10" s="66">
        <v>0</v>
      </c>
      <c r="H10" s="112"/>
      <c r="I10" s="113"/>
      <c r="J10" s="114"/>
      <c r="K10" s="65">
        <v>2</v>
      </c>
      <c r="L10" s="64" t="s">
        <v>70</v>
      </c>
      <c r="M10" s="66">
        <v>1</v>
      </c>
      <c r="N10" s="65">
        <v>1</v>
      </c>
      <c r="O10" s="64" t="s">
        <v>72</v>
      </c>
      <c r="P10" s="66">
        <v>1</v>
      </c>
      <c r="Q10" s="65">
        <v>1</v>
      </c>
      <c r="R10" s="64" t="s">
        <v>70</v>
      </c>
      <c r="S10" s="63">
        <v>2</v>
      </c>
      <c r="T10" s="144"/>
      <c r="U10" s="120"/>
      <c r="V10" s="120"/>
      <c r="W10" s="120"/>
      <c r="X10" s="122"/>
      <c r="Y10" s="116"/>
    </row>
    <row r="11" spans="1:26" ht="18.75" customHeight="1" x14ac:dyDescent="0.15">
      <c r="A11" s="123" t="s">
        <v>71</v>
      </c>
      <c r="B11" s="106" t="str">
        <f>IF(B12="","",IF(B12=D12,"△",IF(B12&gt;D12,"○","●")))</f>
        <v>●</v>
      </c>
      <c r="C11" s="107"/>
      <c r="D11" s="108"/>
      <c r="E11" s="106" t="str">
        <f>IF(E12="","",IF(E12=G12,"△",IF(E12&gt;G12,"○","●")))</f>
        <v>△</v>
      </c>
      <c r="F11" s="107"/>
      <c r="G11" s="108"/>
      <c r="H11" s="106" t="str">
        <f>IF(H12="","",IF(H12=J12,"△",IF(H12&gt;J12,"○","●")))</f>
        <v>●</v>
      </c>
      <c r="I11" s="107"/>
      <c r="J11" s="108"/>
      <c r="K11" s="109"/>
      <c r="L11" s="110"/>
      <c r="M11" s="111"/>
      <c r="N11" s="106" t="str">
        <f>IF(N12="","",IF(N12=P12,"△",IF(N12&gt;P12,"○","●")))</f>
        <v>●</v>
      </c>
      <c r="O11" s="107"/>
      <c r="P11" s="108"/>
      <c r="Q11" s="106" t="str">
        <f>IF(Q12="","",IF(Q12=S12,"△",IF(Q12&gt;S12,"○","●")))</f>
        <v>○</v>
      </c>
      <c r="R11" s="107"/>
      <c r="S11" s="108"/>
      <c r="T11" s="117">
        <f>COUNTIF(B11:S11,"○")*3+COUNTIF(B11:S11,"△")</f>
        <v>4</v>
      </c>
      <c r="U11" s="119">
        <f>B12+E12+H12+K12+N12+Q12</f>
        <v>2</v>
      </c>
      <c r="V11" s="119">
        <f>-(D12+G12+J12+M12+P12+S12)</f>
        <v>-7</v>
      </c>
      <c r="W11" s="119">
        <f>U11+V11</f>
        <v>-5</v>
      </c>
      <c r="X11" s="121">
        <v>6</v>
      </c>
      <c r="Y11" s="115"/>
    </row>
    <row r="12" spans="1:26" ht="18.75" customHeight="1" x14ac:dyDescent="0.15">
      <c r="A12" s="124"/>
      <c r="B12" s="65">
        <v>0</v>
      </c>
      <c r="C12" s="64" t="s">
        <v>70</v>
      </c>
      <c r="D12" s="66">
        <v>2</v>
      </c>
      <c r="E12" s="65">
        <v>0</v>
      </c>
      <c r="F12" s="64" t="s">
        <v>72</v>
      </c>
      <c r="G12" s="66">
        <v>0</v>
      </c>
      <c r="H12" s="65">
        <v>1</v>
      </c>
      <c r="I12" s="64" t="s">
        <v>70</v>
      </c>
      <c r="J12" s="66">
        <v>2</v>
      </c>
      <c r="K12" s="112"/>
      <c r="L12" s="113"/>
      <c r="M12" s="114"/>
      <c r="N12" s="65">
        <v>0</v>
      </c>
      <c r="O12" s="64" t="s">
        <v>72</v>
      </c>
      <c r="P12" s="66">
        <v>3</v>
      </c>
      <c r="Q12" s="65">
        <v>1</v>
      </c>
      <c r="R12" s="64" t="s">
        <v>70</v>
      </c>
      <c r="S12" s="66">
        <v>0</v>
      </c>
      <c r="T12" s="118"/>
      <c r="U12" s="120"/>
      <c r="V12" s="120"/>
      <c r="W12" s="120"/>
      <c r="X12" s="122"/>
      <c r="Y12" s="116"/>
    </row>
    <row r="13" spans="1:26" ht="18.75" customHeight="1" x14ac:dyDescent="0.15">
      <c r="A13" s="130" t="s">
        <v>122</v>
      </c>
      <c r="B13" s="132" t="str">
        <f>IF(B14="","",IF(B14=D14,"△",IF(B14&gt;D14,"○","●")))</f>
        <v>●</v>
      </c>
      <c r="C13" s="133"/>
      <c r="D13" s="134"/>
      <c r="E13" s="132" t="str">
        <f>IF(E14="","",IF(E14=G14,"△",IF(E14&gt;G14,"○","●")))</f>
        <v>●</v>
      </c>
      <c r="F13" s="133"/>
      <c r="G13" s="134"/>
      <c r="H13" s="106" t="str">
        <f>IF(H14="","",IF(H14=J14,"△",IF(H14&gt;J14,"○","●")))</f>
        <v>△</v>
      </c>
      <c r="I13" s="107"/>
      <c r="J13" s="108"/>
      <c r="K13" s="132" t="str">
        <f>IF(K14="","",IF(K14=M14,"△",IF(K14&gt;M14,"○","●")))</f>
        <v>○</v>
      </c>
      <c r="L13" s="133"/>
      <c r="M13" s="134"/>
      <c r="N13" s="135"/>
      <c r="O13" s="136"/>
      <c r="P13" s="269"/>
      <c r="Q13" s="132" t="str">
        <f>IF(Q14="","",IF(Q14=S14,"△",IF(Q14&gt;S14,"○","●")))</f>
        <v>●</v>
      </c>
      <c r="R13" s="133"/>
      <c r="S13" s="270"/>
      <c r="T13" s="268">
        <f>COUNTIF(B13:S13,"○")*3+COUNTIF(B13:S13,"△")</f>
        <v>4</v>
      </c>
      <c r="U13" s="119">
        <f>B14+E14+H14+K14+N14+Q14</f>
        <v>5</v>
      </c>
      <c r="V13" s="119">
        <f>-(D14+G14+J14+M14+P14+S14)</f>
        <v>-7</v>
      </c>
      <c r="W13" s="128">
        <f>U13+V13</f>
        <v>-2</v>
      </c>
      <c r="X13" s="271">
        <f>RANK(T13,$T$5:$T$16,0)</f>
        <v>5</v>
      </c>
      <c r="Y13" s="139"/>
    </row>
    <row r="14" spans="1:26" ht="18.75" customHeight="1" x14ac:dyDescent="0.15">
      <c r="A14" s="99"/>
      <c r="B14" s="65">
        <v>1</v>
      </c>
      <c r="C14" s="64" t="s">
        <v>72</v>
      </c>
      <c r="D14" s="66">
        <v>3</v>
      </c>
      <c r="E14" s="65">
        <v>0</v>
      </c>
      <c r="F14" s="64" t="s">
        <v>72</v>
      </c>
      <c r="G14" s="66">
        <v>2</v>
      </c>
      <c r="H14" s="65">
        <v>1</v>
      </c>
      <c r="I14" s="64" t="s">
        <v>72</v>
      </c>
      <c r="J14" s="66">
        <v>1</v>
      </c>
      <c r="K14" s="65">
        <v>3</v>
      </c>
      <c r="L14" s="64" t="s">
        <v>72</v>
      </c>
      <c r="M14" s="66">
        <v>0</v>
      </c>
      <c r="N14" s="112"/>
      <c r="O14" s="113"/>
      <c r="P14" s="114"/>
      <c r="Q14" s="65">
        <v>0</v>
      </c>
      <c r="R14" s="64" t="s">
        <v>70</v>
      </c>
      <c r="S14" s="63">
        <v>1</v>
      </c>
      <c r="T14" s="144"/>
      <c r="U14" s="120"/>
      <c r="V14" s="120"/>
      <c r="W14" s="120"/>
      <c r="X14" s="122"/>
      <c r="Y14" s="116"/>
    </row>
    <row r="15" spans="1:26" ht="18.75" customHeight="1" x14ac:dyDescent="0.15">
      <c r="A15" s="98" t="s">
        <v>121</v>
      </c>
      <c r="B15" s="106" t="str">
        <f>IF(B16="","",IF(B16=D16,"△",IF(B16&gt;D16,"○","●")))</f>
        <v>△</v>
      </c>
      <c r="C15" s="107"/>
      <c r="D15" s="108"/>
      <c r="E15" s="106" t="str">
        <f>IF(E16="","",IF(E16=G16,"△",IF(E16&gt;G16,"○","●")))</f>
        <v>○</v>
      </c>
      <c r="F15" s="107"/>
      <c r="G15" s="108"/>
      <c r="H15" s="106" t="str">
        <f>IF(H16="","",IF(H16=J16,"△",IF(H16&gt;J16,"○","●")))</f>
        <v>○</v>
      </c>
      <c r="I15" s="107"/>
      <c r="J15" s="108"/>
      <c r="K15" s="106" t="str">
        <f>IF(K16="","",IF(K16=M16,"△",IF(K16&gt;M16,"○","●")))</f>
        <v>●</v>
      </c>
      <c r="L15" s="107"/>
      <c r="M15" s="108"/>
      <c r="N15" s="106" t="str">
        <f>IF(N16="","",IF(N16=P16,"△",IF(N16&gt;P16,"○","●")))</f>
        <v>○</v>
      </c>
      <c r="O15" s="107"/>
      <c r="P15" s="108"/>
      <c r="Q15" s="109"/>
      <c r="R15" s="110"/>
      <c r="S15" s="248"/>
      <c r="T15" s="117">
        <f>COUNTIF(B15:S15,"○")*3+COUNTIF(B15:S15,"△")</f>
        <v>10</v>
      </c>
      <c r="U15" s="119">
        <f>B16+E16+H16+K16+N16+Q16</f>
        <v>4</v>
      </c>
      <c r="V15" s="119">
        <f>-(D16+G16+J16+M16+P16+S16)</f>
        <v>-2</v>
      </c>
      <c r="W15" s="119">
        <f>U15+V15</f>
        <v>2</v>
      </c>
      <c r="X15" s="121">
        <f>RANK(T15,$T$5:$T$16,0)</f>
        <v>1</v>
      </c>
      <c r="Y15" s="115"/>
    </row>
    <row r="16" spans="1:26" ht="18.75" customHeight="1" thickBot="1" x14ac:dyDescent="0.2">
      <c r="A16" s="131"/>
      <c r="B16" s="58">
        <v>0</v>
      </c>
      <c r="C16" s="57" t="s">
        <v>72</v>
      </c>
      <c r="D16" s="56">
        <v>0</v>
      </c>
      <c r="E16" s="58">
        <v>1</v>
      </c>
      <c r="F16" s="57" t="s">
        <v>70</v>
      </c>
      <c r="G16" s="56">
        <v>0</v>
      </c>
      <c r="H16" s="58">
        <v>2</v>
      </c>
      <c r="I16" s="57" t="s">
        <v>72</v>
      </c>
      <c r="J16" s="56">
        <v>1</v>
      </c>
      <c r="K16" s="58">
        <v>0</v>
      </c>
      <c r="L16" s="57" t="s">
        <v>72</v>
      </c>
      <c r="M16" s="56">
        <v>1</v>
      </c>
      <c r="N16" s="58">
        <v>1</v>
      </c>
      <c r="O16" s="57" t="s">
        <v>72</v>
      </c>
      <c r="P16" s="56">
        <v>0</v>
      </c>
      <c r="Q16" s="137"/>
      <c r="R16" s="138"/>
      <c r="S16" s="249"/>
      <c r="T16" s="142"/>
      <c r="U16" s="127"/>
      <c r="V16" s="127"/>
      <c r="W16" s="127"/>
      <c r="X16" s="129"/>
      <c r="Y16" s="140"/>
    </row>
    <row r="17" ht="18.75" customHeight="1" x14ac:dyDescent="0.15"/>
    <row r="18" ht="18.75" customHeight="1" x14ac:dyDescent="0.15"/>
    <row r="19" ht="18.75" customHeight="1" x14ac:dyDescent="0.15"/>
    <row r="20" ht="18.75" customHeight="1" x14ac:dyDescent="0.15"/>
    <row r="21" ht="18.75" customHeight="1" x14ac:dyDescent="0.15"/>
    <row r="22" ht="18.75" customHeight="1" x14ac:dyDescent="0.15"/>
    <row r="23" ht="18.75" customHeight="1" x14ac:dyDescent="0.15"/>
    <row r="24" ht="18.75" customHeight="1" x14ac:dyDescent="0.15"/>
    <row r="25" ht="37.5" customHeight="1" x14ac:dyDescent="0.15"/>
    <row r="26" ht="18.75" customHeight="1" x14ac:dyDescent="0.15"/>
    <row r="27" ht="18.75" customHeight="1" x14ac:dyDescent="0.15"/>
    <row r="28" ht="18.75" customHeight="1" x14ac:dyDescent="0.15"/>
    <row r="29" ht="18.75" customHeight="1" x14ac:dyDescent="0.15"/>
    <row r="30" ht="18.75" customHeight="1" x14ac:dyDescent="0.15"/>
    <row r="31" ht="18.75" customHeight="1" x14ac:dyDescent="0.15"/>
    <row r="32" ht="18.75" customHeight="1" x14ac:dyDescent="0.15"/>
    <row r="33" ht="18.75" customHeight="1" x14ac:dyDescent="0.15"/>
    <row r="34" ht="33.75" customHeight="1" x14ac:dyDescent="0.15"/>
    <row r="35" ht="33.75" customHeight="1" x14ac:dyDescent="0.15"/>
    <row r="36" ht="33.75" customHeight="1" x14ac:dyDescent="0.15"/>
  </sheetData>
  <mergeCells count="88">
    <mergeCell ref="V2:X2"/>
    <mergeCell ref="A1:Z1"/>
    <mergeCell ref="E13:G13"/>
    <mergeCell ref="V13:V14"/>
    <mergeCell ref="W13:W14"/>
    <mergeCell ref="X13:X14"/>
    <mergeCell ref="H7:J7"/>
    <mergeCell ref="H9:J10"/>
    <mergeCell ref="H11:J11"/>
    <mergeCell ref="A13:A14"/>
    <mergeCell ref="A9:A10"/>
    <mergeCell ref="B9:D9"/>
    <mergeCell ref="B13:D13"/>
    <mergeCell ref="V7:V8"/>
    <mergeCell ref="W7:W8"/>
    <mergeCell ref="X7:X8"/>
    <mergeCell ref="H13:J13"/>
    <mergeCell ref="U15:U16"/>
    <mergeCell ref="Q13:S13"/>
    <mergeCell ref="U7:U8"/>
    <mergeCell ref="N9:P9"/>
    <mergeCell ref="T7:T8"/>
    <mergeCell ref="V15:V16"/>
    <mergeCell ref="U9:U10"/>
    <mergeCell ref="V9:V10"/>
    <mergeCell ref="W15:W16"/>
    <mergeCell ref="X15:X16"/>
    <mergeCell ref="V11:V12"/>
    <mergeCell ref="W11:W12"/>
    <mergeCell ref="X11:X12"/>
    <mergeCell ref="Y15:Y16"/>
    <mergeCell ref="E4:G4"/>
    <mergeCell ref="E5:G5"/>
    <mergeCell ref="E7:G8"/>
    <mergeCell ref="E9:G9"/>
    <mergeCell ref="E11:G11"/>
    <mergeCell ref="Q9:S9"/>
    <mergeCell ref="T9:T10"/>
    <mergeCell ref="Y13:Y14"/>
    <mergeCell ref="T13:T14"/>
    <mergeCell ref="U13:U14"/>
    <mergeCell ref="T15:T16"/>
    <mergeCell ref="Q11:S11"/>
    <mergeCell ref="K9:M9"/>
    <mergeCell ref="K13:M13"/>
    <mergeCell ref="N13:P14"/>
    <mergeCell ref="A15:A16"/>
    <mergeCell ref="B15:D15"/>
    <mergeCell ref="K15:M15"/>
    <mergeCell ref="N15:P15"/>
    <mergeCell ref="Q15:S16"/>
    <mergeCell ref="E15:G15"/>
    <mergeCell ref="H15:J15"/>
    <mergeCell ref="A11:A12"/>
    <mergeCell ref="B11:D11"/>
    <mergeCell ref="N11:P11"/>
    <mergeCell ref="T11:T12"/>
    <mergeCell ref="U11:U12"/>
    <mergeCell ref="K11:M12"/>
    <mergeCell ref="Y11:Y12"/>
    <mergeCell ref="Y9:Y10"/>
    <mergeCell ref="W9:W10"/>
    <mergeCell ref="X9:X10"/>
    <mergeCell ref="W5:W6"/>
    <mergeCell ref="X5:X6"/>
    <mergeCell ref="Y5:Y6"/>
    <mergeCell ref="Y7:Y8"/>
    <mergeCell ref="H5:J5"/>
    <mergeCell ref="Q4:S4"/>
    <mergeCell ref="B5:D6"/>
    <mergeCell ref="A7:A8"/>
    <mergeCell ref="B7:D7"/>
    <mergeCell ref="N7:P7"/>
    <mergeCell ref="Q7:S7"/>
    <mergeCell ref="A5:A6"/>
    <mergeCell ref="K7:M7"/>
    <mergeCell ref="V5:V6"/>
    <mergeCell ref="K5:M5"/>
    <mergeCell ref="N5:P5"/>
    <mergeCell ref="Q5:S5"/>
    <mergeCell ref="T5:T6"/>
    <mergeCell ref="U5:U6"/>
    <mergeCell ref="A2:J2"/>
    <mergeCell ref="M2:R2"/>
    <mergeCell ref="B4:D4"/>
    <mergeCell ref="K4:M4"/>
    <mergeCell ref="N4:P4"/>
    <mergeCell ref="H4:J4"/>
  </mergeCells>
  <phoneticPr fontId="5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75" zoomScaleNormal="75" workbookViewId="0">
      <selection activeCell="L12" sqref="L12"/>
    </sheetView>
  </sheetViews>
  <sheetFormatPr defaultColWidth="9" defaultRowHeight="13.5" x14ac:dyDescent="0.15"/>
  <cols>
    <col min="1" max="5" width="9" style="9"/>
    <col min="6" max="10" width="7.625" style="9" customWidth="1"/>
    <col min="11" max="16384" width="9" style="9"/>
  </cols>
  <sheetData>
    <row r="1" spans="1:10" ht="24" x14ac:dyDescent="0.15">
      <c r="A1" s="310" t="s">
        <v>38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0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7.25" x14ac:dyDescent="0.2">
      <c r="A3" s="12"/>
      <c r="B3" s="36" t="s">
        <v>37</v>
      </c>
      <c r="C3" s="12"/>
      <c r="D3" s="12"/>
      <c r="E3" s="12"/>
      <c r="F3" s="12"/>
      <c r="G3" s="12"/>
      <c r="H3" s="311" t="s">
        <v>36</v>
      </c>
      <c r="I3" s="311"/>
      <c r="J3" s="311"/>
    </row>
    <row r="4" spans="1:10" ht="17.25" x14ac:dyDescent="0.2">
      <c r="A4" s="12"/>
      <c r="B4" s="36"/>
      <c r="C4" s="12"/>
      <c r="D4" s="12"/>
      <c r="E4" s="12"/>
      <c r="F4" s="12"/>
      <c r="G4" s="12"/>
      <c r="H4" s="35"/>
      <c r="I4" s="35"/>
      <c r="J4" s="35"/>
    </row>
    <row r="5" spans="1:10" ht="14.25" thickBot="1" x14ac:dyDescent="0.2">
      <c r="A5" s="10" t="s">
        <v>35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15">
      <c r="A6" s="33" t="s">
        <v>34</v>
      </c>
      <c r="B6" s="31" t="str">
        <f>A7</f>
        <v>春江中</v>
      </c>
      <c r="C6" s="32" t="str">
        <f>A9</f>
        <v>武生Ｂｌｕｅ</v>
      </c>
      <c r="D6" s="32" t="str">
        <f>A11</f>
        <v>明倫中</v>
      </c>
      <c r="E6" s="34" t="str">
        <f>A13</f>
        <v>テクノ</v>
      </c>
      <c r="F6" s="31" t="s">
        <v>32</v>
      </c>
      <c r="G6" s="31" t="s">
        <v>31</v>
      </c>
      <c r="H6" s="31" t="s">
        <v>30</v>
      </c>
      <c r="I6" s="31" t="s">
        <v>29</v>
      </c>
      <c r="J6" s="30" t="s">
        <v>28</v>
      </c>
    </row>
    <row r="7" spans="1:10" x14ac:dyDescent="0.15">
      <c r="A7" s="312" t="s">
        <v>15</v>
      </c>
      <c r="B7" s="307"/>
      <c r="C7" s="46" t="s">
        <v>40</v>
      </c>
      <c r="D7" s="28" t="s">
        <v>42</v>
      </c>
      <c r="E7" s="28" t="s">
        <v>42</v>
      </c>
      <c r="F7" s="293">
        <v>7</v>
      </c>
      <c r="G7" s="293">
        <v>8</v>
      </c>
      <c r="H7" s="293">
        <v>1</v>
      </c>
      <c r="I7" s="297" t="s">
        <v>62</v>
      </c>
      <c r="J7" s="298">
        <v>1</v>
      </c>
    </row>
    <row r="8" spans="1:10" x14ac:dyDescent="0.15">
      <c r="A8" s="312"/>
      <c r="B8" s="308"/>
      <c r="C8" s="47" t="s">
        <v>41</v>
      </c>
      <c r="D8" s="29" t="s">
        <v>43</v>
      </c>
      <c r="E8" s="38" t="s">
        <v>52</v>
      </c>
      <c r="F8" s="293"/>
      <c r="G8" s="293"/>
      <c r="H8" s="293"/>
      <c r="I8" s="297"/>
      <c r="J8" s="298"/>
    </row>
    <row r="9" spans="1:10" x14ac:dyDescent="0.15">
      <c r="A9" s="299" t="s">
        <v>134</v>
      </c>
      <c r="B9" s="46" t="s">
        <v>40</v>
      </c>
      <c r="C9" s="307"/>
      <c r="D9" s="41" t="s">
        <v>44</v>
      </c>
      <c r="E9" s="28" t="s">
        <v>42</v>
      </c>
      <c r="F9" s="293">
        <v>4</v>
      </c>
      <c r="G9" s="293">
        <v>3</v>
      </c>
      <c r="H9" s="293">
        <v>2</v>
      </c>
      <c r="I9" s="297" t="s">
        <v>69</v>
      </c>
      <c r="J9" s="298">
        <v>3</v>
      </c>
    </row>
    <row r="10" spans="1:10" x14ac:dyDescent="0.15">
      <c r="A10" s="300"/>
      <c r="B10" s="47" t="s">
        <v>41</v>
      </c>
      <c r="C10" s="308"/>
      <c r="D10" s="38" t="s">
        <v>57</v>
      </c>
      <c r="E10" s="38" t="s">
        <v>52</v>
      </c>
      <c r="F10" s="293"/>
      <c r="G10" s="293"/>
      <c r="H10" s="293"/>
      <c r="I10" s="297"/>
      <c r="J10" s="298"/>
    </row>
    <row r="11" spans="1:10" x14ac:dyDescent="0.15">
      <c r="A11" s="309" t="s">
        <v>18</v>
      </c>
      <c r="B11" s="28" t="s">
        <v>44</v>
      </c>
      <c r="C11" s="39" t="s">
        <v>42</v>
      </c>
      <c r="D11" s="285"/>
      <c r="E11" s="39" t="s">
        <v>40</v>
      </c>
      <c r="F11" s="293">
        <v>4</v>
      </c>
      <c r="G11" s="293">
        <v>1</v>
      </c>
      <c r="H11" s="293">
        <v>5</v>
      </c>
      <c r="I11" s="297" t="s">
        <v>61</v>
      </c>
      <c r="J11" s="298">
        <v>2</v>
      </c>
    </row>
    <row r="12" spans="1:10" x14ac:dyDescent="0.15">
      <c r="A12" s="300"/>
      <c r="B12" s="29" t="s">
        <v>45</v>
      </c>
      <c r="C12" s="38" t="s">
        <v>56</v>
      </c>
      <c r="D12" s="301"/>
      <c r="E12" s="38" t="s">
        <v>41</v>
      </c>
      <c r="F12" s="293"/>
      <c r="G12" s="293"/>
      <c r="H12" s="293"/>
      <c r="I12" s="297"/>
      <c r="J12" s="298"/>
    </row>
    <row r="13" spans="1:10" x14ac:dyDescent="0.15">
      <c r="A13" s="305" t="s">
        <v>9</v>
      </c>
      <c r="B13" s="28" t="s">
        <v>44</v>
      </c>
      <c r="C13" s="28" t="s">
        <v>44</v>
      </c>
      <c r="D13" s="39" t="s">
        <v>40</v>
      </c>
      <c r="E13" s="285"/>
      <c r="F13" s="293">
        <v>1</v>
      </c>
      <c r="G13" s="293">
        <v>2</v>
      </c>
      <c r="H13" s="293">
        <v>6</v>
      </c>
      <c r="I13" s="297" t="s">
        <v>61</v>
      </c>
      <c r="J13" s="298">
        <v>4</v>
      </c>
    </row>
    <row r="14" spans="1:10" ht="14.25" thickBot="1" x14ac:dyDescent="0.2">
      <c r="A14" s="306"/>
      <c r="B14" s="40" t="s">
        <v>53</v>
      </c>
      <c r="C14" s="40" t="s">
        <v>53</v>
      </c>
      <c r="D14" s="40" t="s">
        <v>41</v>
      </c>
      <c r="E14" s="286"/>
      <c r="F14" s="302"/>
      <c r="G14" s="302"/>
      <c r="H14" s="302"/>
      <c r="I14" s="303"/>
      <c r="J14" s="304"/>
    </row>
    <row r="15" spans="1:10" ht="14.25" thickBo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x14ac:dyDescent="0.15">
      <c r="A16" s="33" t="s">
        <v>33</v>
      </c>
      <c r="B16" s="37" t="str">
        <f>A17</f>
        <v>芦原中A</v>
      </c>
      <c r="C16" s="32" t="str">
        <f>A19</f>
        <v>武生Ｗｈｉｔｅ</v>
      </c>
      <c r="D16" s="32" t="str">
        <f>A21</f>
        <v>MD</v>
      </c>
      <c r="E16" s="37" t="str">
        <f>A23</f>
        <v>灯明寺中</v>
      </c>
      <c r="F16" s="31" t="s">
        <v>32</v>
      </c>
      <c r="G16" s="31" t="s">
        <v>31</v>
      </c>
      <c r="H16" s="31" t="s">
        <v>30</v>
      </c>
      <c r="I16" s="31" t="s">
        <v>29</v>
      </c>
      <c r="J16" s="30" t="s">
        <v>28</v>
      </c>
    </row>
    <row r="17" spans="1:13" x14ac:dyDescent="0.15">
      <c r="A17" s="283" t="s">
        <v>11</v>
      </c>
      <c r="B17" s="285"/>
      <c r="C17" s="39" t="s">
        <v>44</v>
      </c>
      <c r="D17" s="39" t="s">
        <v>42</v>
      </c>
      <c r="E17" s="39" t="s">
        <v>40</v>
      </c>
      <c r="F17" s="293">
        <v>4</v>
      </c>
      <c r="G17" s="293">
        <v>5</v>
      </c>
      <c r="H17" s="293">
        <v>8</v>
      </c>
      <c r="I17" s="297">
        <v>-3</v>
      </c>
      <c r="J17" s="298">
        <v>3</v>
      </c>
    </row>
    <row r="18" spans="1:13" x14ac:dyDescent="0.15">
      <c r="A18" s="283"/>
      <c r="B18" s="301"/>
      <c r="C18" s="38" t="s">
        <v>46</v>
      </c>
      <c r="D18" s="38" t="s">
        <v>47</v>
      </c>
      <c r="E18" s="38" t="s">
        <v>41</v>
      </c>
      <c r="F18" s="293"/>
      <c r="G18" s="293"/>
      <c r="H18" s="293"/>
      <c r="I18" s="297"/>
      <c r="J18" s="298"/>
    </row>
    <row r="19" spans="1:13" ht="13.5" customHeight="1" x14ac:dyDescent="0.15">
      <c r="A19" s="299" t="s">
        <v>127</v>
      </c>
      <c r="B19" s="39" t="s">
        <v>42</v>
      </c>
      <c r="C19" s="285"/>
      <c r="D19" s="39" t="s">
        <v>40</v>
      </c>
      <c r="E19" s="39" t="s">
        <v>42</v>
      </c>
      <c r="F19" s="293">
        <v>7</v>
      </c>
      <c r="G19" s="293">
        <v>7</v>
      </c>
      <c r="H19" s="293">
        <v>1</v>
      </c>
      <c r="I19" s="297" t="s">
        <v>63</v>
      </c>
      <c r="J19" s="298">
        <v>1</v>
      </c>
    </row>
    <row r="20" spans="1:13" x14ac:dyDescent="0.15">
      <c r="A20" s="300"/>
      <c r="B20" s="38" t="s">
        <v>48</v>
      </c>
      <c r="C20" s="301"/>
      <c r="D20" s="38" t="s">
        <v>41</v>
      </c>
      <c r="E20" s="38" t="s">
        <v>54</v>
      </c>
      <c r="F20" s="293"/>
      <c r="G20" s="293"/>
      <c r="H20" s="293"/>
      <c r="I20" s="297"/>
      <c r="J20" s="298"/>
    </row>
    <row r="21" spans="1:13" x14ac:dyDescent="0.15">
      <c r="A21" s="299" t="s">
        <v>14</v>
      </c>
      <c r="B21" s="39" t="s">
        <v>44</v>
      </c>
      <c r="C21" s="39" t="s">
        <v>40</v>
      </c>
      <c r="D21" s="285"/>
      <c r="E21" s="28" t="s">
        <v>44</v>
      </c>
      <c r="F21" s="293">
        <v>1</v>
      </c>
      <c r="G21" s="293">
        <v>4</v>
      </c>
      <c r="H21" s="293">
        <v>6</v>
      </c>
      <c r="I21" s="297" t="s">
        <v>64</v>
      </c>
      <c r="J21" s="298">
        <v>4</v>
      </c>
    </row>
    <row r="22" spans="1:13" x14ac:dyDescent="0.15">
      <c r="A22" s="300"/>
      <c r="B22" s="38" t="s">
        <v>49</v>
      </c>
      <c r="C22" s="38" t="s">
        <v>41</v>
      </c>
      <c r="D22" s="301"/>
      <c r="E22" s="38" t="s">
        <v>50</v>
      </c>
      <c r="F22" s="293"/>
      <c r="G22" s="293"/>
      <c r="H22" s="293"/>
      <c r="I22" s="297"/>
      <c r="J22" s="298"/>
    </row>
    <row r="23" spans="1:13" x14ac:dyDescent="0.15">
      <c r="A23" s="283" t="s">
        <v>39</v>
      </c>
      <c r="B23" s="39" t="s">
        <v>40</v>
      </c>
      <c r="C23" s="39" t="s">
        <v>44</v>
      </c>
      <c r="D23" s="28" t="s">
        <v>42</v>
      </c>
      <c r="E23" s="285"/>
      <c r="F23" s="293">
        <v>4</v>
      </c>
      <c r="G23" s="293">
        <v>2</v>
      </c>
      <c r="H23" s="293">
        <v>3</v>
      </c>
      <c r="I23" s="297" t="s">
        <v>65</v>
      </c>
      <c r="J23" s="298">
        <v>2</v>
      </c>
    </row>
    <row r="24" spans="1:13" ht="14.25" thickBot="1" x14ac:dyDescent="0.2">
      <c r="A24" s="284"/>
      <c r="B24" s="40" t="s">
        <v>41</v>
      </c>
      <c r="C24" s="40" t="s">
        <v>55</v>
      </c>
      <c r="D24" s="40" t="s">
        <v>51</v>
      </c>
      <c r="E24" s="286"/>
      <c r="F24" s="302"/>
      <c r="G24" s="302"/>
      <c r="H24" s="302"/>
      <c r="I24" s="303"/>
      <c r="J24" s="304"/>
    </row>
    <row r="25" spans="1:13" x14ac:dyDescent="0.15">
      <c r="A25" s="10"/>
      <c r="B25" s="12"/>
      <c r="C25" s="12"/>
      <c r="D25" s="12"/>
      <c r="E25" s="10"/>
      <c r="F25" s="10"/>
      <c r="G25" s="10"/>
      <c r="H25" s="10"/>
      <c r="I25" s="10"/>
      <c r="J25" s="10"/>
    </row>
    <row r="26" spans="1:13" ht="14.25" thickBot="1" x14ac:dyDescent="0.2">
      <c r="A26" s="10" t="s">
        <v>27</v>
      </c>
      <c r="B26" s="12"/>
      <c r="C26" s="12"/>
      <c r="D26" s="12"/>
      <c r="E26" s="10"/>
      <c r="F26" s="10"/>
      <c r="G26" s="10"/>
      <c r="H26" s="10"/>
      <c r="I26" s="42"/>
      <c r="J26" s="42"/>
      <c r="K26" s="44"/>
      <c r="M26" s="43"/>
    </row>
    <row r="27" spans="1:13" x14ac:dyDescent="0.15">
      <c r="A27" s="296" t="s">
        <v>26</v>
      </c>
      <c r="B27" s="273" t="s">
        <v>58</v>
      </c>
      <c r="C27" s="15"/>
      <c r="D27" s="15"/>
      <c r="E27" s="14"/>
      <c r="F27" s="14"/>
      <c r="G27" s="14"/>
      <c r="H27" s="14"/>
      <c r="I27" s="14"/>
      <c r="J27" s="42"/>
    </row>
    <row r="28" spans="1:13" ht="18" thickBot="1" x14ac:dyDescent="0.2">
      <c r="A28" s="296"/>
      <c r="B28" s="274"/>
      <c r="C28" s="53"/>
      <c r="D28" s="54"/>
      <c r="E28" s="16"/>
      <c r="F28" s="14"/>
      <c r="G28" s="14"/>
      <c r="H28" s="14"/>
      <c r="I28" s="45"/>
      <c r="J28" s="42"/>
      <c r="K28" s="44"/>
      <c r="M28" s="43"/>
    </row>
    <row r="29" spans="1:13" ht="17.25" x14ac:dyDescent="0.15">
      <c r="A29" s="10"/>
      <c r="B29" s="22"/>
      <c r="C29" s="15"/>
      <c r="D29" s="18"/>
      <c r="E29" s="16">
        <v>0</v>
      </c>
      <c r="F29" s="14"/>
      <c r="G29" s="14"/>
      <c r="H29" s="14"/>
      <c r="I29" s="14"/>
      <c r="J29" s="10"/>
    </row>
    <row r="30" spans="1:13" ht="18" thickBot="1" x14ac:dyDescent="0.2">
      <c r="A30" s="10"/>
      <c r="B30" s="26"/>
      <c r="C30" s="15"/>
      <c r="D30" s="21"/>
      <c r="E30" s="84">
        <v>4</v>
      </c>
      <c r="F30" s="16"/>
      <c r="G30" s="14"/>
      <c r="H30" s="14"/>
      <c r="I30" s="14"/>
      <c r="J30" s="10"/>
    </row>
    <row r="31" spans="1:13" ht="18" thickBot="1" x14ac:dyDescent="0.2">
      <c r="A31" s="296" t="s">
        <v>25</v>
      </c>
      <c r="B31" s="275" t="s">
        <v>60</v>
      </c>
      <c r="C31" s="55"/>
      <c r="D31" s="52"/>
      <c r="E31" s="85"/>
      <c r="F31" s="16"/>
      <c r="G31" s="14"/>
      <c r="H31" s="14"/>
      <c r="I31" s="14"/>
      <c r="J31" s="10"/>
    </row>
    <row r="32" spans="1:13" ht="18" thickBot="1" x14ac:dyDescent="0.2">
      <c r="A32" s="296"/>
      <c r="B32" s="276"/>
      <c r="C32" s="24"/>
      <c r="D32" s="24"/>
      <c r="E32" s="86"/>
      <c r="F32" s="16"/>
      <c r="G32" s="14"/>
      <c r="H32" s="14"/>
      <c r="I32" s="14"/>
      <c r="J32" s="10"/>
    </row>
    <row r="33" spans="1:10" ht="18" thickBot="1" x14ac:dyDescent="0.2">
      <c r="A33" s="20"/>
      <c r="B33" s="22"/>
      <c r="C33" s="24"/>
      <c r="D33" s="24"/>
      <c r="E33" s="23"/>
      <c r="F33" s="16">
        <v>0</v>
      </c>
      <c r="G33" s="277" t="s">
        <v>125</v>
      </c>
      <c r="H33" s="278"/>
      <c r="I33" s="279"/>
      <c r="J33" s="10"/>
    </row>
    <row r="34" spans="1:10" ht="18" thickBot="1" x14ac:dyDescent="0.2">
      <c r="A34" s="20"/>
      <c r="B34" s="26"/>
      <c r="C34" s="24"/>
      <c r="D34" s="24"/>
      <c r="E34" s="27"/>
      <c r="F34" s="25">
        <v>1</v>
      </c>
      <c r="G34" s="280"/>
      <c r="H34" s="281"/>
      <c r="I34" s="282"/>
      <c r="J34" s="10"/>
    </row>
    <row r="35" spans="1:10" ht="17.25" x14ac:dyDescent="0.15">
      <c r="A35" s="296" t="s">
        <v>24</v>
      </c>
      <c r="B35" s="273" t="s">
        <v>59</v>
      </c>
      <c r="C35" s="24"/>
      <c r="D35" s="24"/>
      <c r="E35" s="27"/>
      <c r="F35" s="16"/>
      <c r="G35" s="272" t="s">
        <v>23</v>
      </c>
      <c r="H35" s="272"/>
      <c r="I35" s="272"/>
      <c r="J35" s="10"/>
    </row>
    <row r="36" spans="1:10" ht="18" thickBot="1" x14ac:dyDescent="0.2">
      <c r="A36" s="296"/>
      <c r="B36" s="274"/>
      <c r="C36" s="48"/>
      <c r="D36" s="49"/>
      <c r="E36" s="87"/>
      <c r="F36" s="16"/>
      <c r="G36" s="14"/>
      <c r="H36" s="14"/>
      <c r="I36" s="14"/>
      <c r="J36" s="10"/>
    </row>
    <row r="37" spans="1:10" ht="18" thickBot="1" x14ac:dyDescent="0.2">
      <c r="A37" s="20"/>
      <c r="B37" s="22"/>
      <c r="C37" s="15"/>
      <c r="D37" s="50"/>
      <c r="E37" s="88">
        <v>0</v>
      </c>
      <c r="F37" s="16"/>
      <c r="G37" s="14"/>
      <c r="H37" s="14"/>
      <c r="I37" s="14"/>
      <c r="J37" s="10"/>
    </row>
    <row r="38" spans="1:10" ht="18" thickBot="1" x14ac:dyDescent="0.2">
      <c r="A38" s="20"/>
      <c r="B38" s="19"/>
      <c r="C38" s="15"/>
      <c r="D38" s="21"/>
      <c r="E38" s="17">
        <v>8</v>
      </c>
      <c r="F38" s="14"/>
      <c r="G38" s="14"/>
      <c r="H38" s="14"/>
      <c r="I38" s="14"/>
      <c r="J38" s="10"/>
    </row>
    <row r="39" spans="1:10" ht="17.25" customHeight="1" thickBot="1" x14ac:dyDescent="0.2">
      <c r="A39" s="296" t="s">
        <v>22</v>
      </c>
      <c r="B39" s="287" t="s">
        <v>86</v>
      </c>
      <c r="C39" s="51"/>
      <c r="D39" s="52"/>
      <c r="E39" s="16"/>
      <c r="F39" s="14"/>
      <c r="G39" s="14"/>
      <c r="H39" s="14"/>
      <c r="I39" s="14"/>
      <c r="J39" s="10"/>
    </row>
    <row r="40" spans="1:10" ht="17.25" customHeight="1" thickBot="1" x14ac:dyDescent="0.2">
      <c r="A40" s="296"/>
      <c r="B40" s="288"/>
      <c r="C40" s="15"/>
      <c r="D40" s="15"/>
      <c r="E40" s="14"/>
      <c r="F40" s="14"/>
      <c r="G40" s="14"/>
      <c r="H40" s="14"/>
      <c r="I40" s="14"/>
      <c r="J40" s="10"/>
    </row>
    <row r="41" spans="1:10" x14ac:dyDescent="0.15">
      <c r="A41" s="10"/>
      <c r="B41" s="13"/>
      <c r="C41" s="12"/>
      <c r="D41" s="12"/>
      <c r="E41" s="10"/>
      <c r="F41" s="10"/>
      <c r="G41" s="10"/>
      <c r="H41" s="10"/>
      <c r="I41" s="10"/>
      <c r="J41" s="10"/>
    </row>
    <row r="42" spans="1:10" ht="17.25" x14ac:dyDescent="0.15">
      <c r="A42" s="11" t="s">
        <v>21</v>
      </c>
      <c r="B42" s="289" t="s">
        <v>126</v>
      </c>
      <c r="C42" s="290"/>
      <c r="D42" s="10"/>
      <c r="E42" s="10"/>
    </row>
    <row r="43" spans="1:10" ht="17.25" x14ac:dyDescent="0.15">
      <c r="A43" s="11" t="s">
        <v>20</v>
      </c>
      <c r="B43" s="293" t="s">
        <v>66</v>
      </c>
      <c r="C43" s="293"/>
      <c r="D43" s="10"/>
      <c r="E43" s="10"/>
    </row>
    <row r="44" spans="1:10" ht="17.25" x14ac:dyDescent="0.15">
      <c r="A44" s="291" t="s">
        <v>19</v>
      </c>
      <c r="B44" s="293" t="s">
        <v>68</v>
      </c>
      <c r="C44" s="293"/>
      <c r="D44" s="10"/>
      <c r="E44" s="10"/>
      <c r="F44" s="10"/>
      <c r="G44" s="10"/>
      <c r="H44" s="10"/>
      <c r="I44" s="10"/>
      <c r="J44" s="10"/>
    </row>
    <row r="45" spans="1:10" ht="17.25" x14ac:dyDescent="0.15">
      <c r="A45" s="292"/>
      <c r="B45" s="294" t="s">
        <v>67</v>
      </c>
      <c r="C45" s="295"/>
      <c r="D45" s="10"/>
      <c r="E45" s="10"/>
      <c r="F45" s="10"/>
      <c r="G45" s="10"/>
      <c r="H45" s="10"/>
      <c r="I45" s="10"/>
      <c r="J45" s="10"/>
    </row>
  </sheetData>
  <mergeCells count="73">
    <mergeCell ref="A1:J1"/>
    <mergeCell ref="H3:J3"/>
    <mergeCell ref="A7:A8"/>
    <mergeCell ref="B7:B8"/>
    <mergeCell ref="F7:F8"/>
    <mergeCell ref="G7:G8"/>
    <mergeCell ref="H7:H8"/>
    <mergeCell ref="I7:I8"/>
    <mergeCell ref="J7:J8"/>
    <mergeCell ref="A17:A18"/>
    <mergeCell ref="B17:B18"/>
    <mergeCell ref="I9:I10"/>
    <mergeCell ref="I11:I12"/>
    <mergeCell ref="J11:J12"/>
    <mergeCell ref="A9:A10"/>
    <mergeCell ref="C9:C10"/>
    <mergeCell ref="A11:A12"/>
    <mergeCell ref="D11:D12"/>
    <mergeCell ref="J9:J10"/>
    <mergeCell ref="F11:F12"/>
    <mergeCell ref="G11:G12"/>
    <mergeCell ref="H11:H12"/>
    <mergeCell ref="F9:F10"/>
    <mergeCell ref="G9:G10"/>
    <mergeCell ref="H9:H10"/>
    <mergeCell ref="A13:A14"/>
    <mergeCell ref="E13:E14"/>
    <mergeCell ref="F13:F14"/>
    <mergeCell ref="G13:G14"/>
    <mergeCell ref="H13:H14"/>
    <mergeCell ref="H19:H20"/>
    <mergeCell ref="I19:I20"/>
    <mergeCell ref="J13:J14"/>
    <mergeCell ref="F17:F18"/>
    <mergeCell ref="G17:G18"/>
    <mergeCell ref="H17:H18"/>
    <mergeCell ref="J19:J20"/>
    <mergeCell ref="I17:I18"/>
    <mergeCell ref="J17:J18"/>
    <mergeCell ref="I13:I14"/>
    <mergeCell ref="I21:I22"/>
    <mergeCell ref="J21:J22"/>
    <mergeCell ref="A19:A20"/>
    <mergeCell ref="C19:C20"/>
    <mergeCell ref="F23:F24"/>
    <mergeCell ref="G23:G24"/>
    <mergeCell ref="H23:H24"/>
    <mergeCell ref="I23:I24"/>
    <mergeCell ref="J23:J24"/>
    <mergeCell ref="A21:A22"/>
    <mergeCell ref="D21:D22"/>
    <mergeCell ref="F21:F22"/>
    <mergeCell ref="G21:G22"/>
    <mergeCell ref="H21:H22"/>
    <mergeCell ref="F19:F20"/>
    <mergeCell ref="G19:G20"/>
    <mergeCell ref="A23:A24"/>
    <mergeCell ref="E23:E24"/>
    <mergeCell ref="B39:B40"/>
    <mergeCell ref="B42:C42"/>
    <mergeCell ref="A44:A45"/>
    <mergeCell ref="B44:C44"/>
    <mergeCell ref="B45:C45"/>
    <mergeCell ref="B43:C43"/>
    <mergeCell ref="A27:A28"/>
    <mergeCell ref="A31:A32"/>
    <mergeCell ref="A35:A36"/>
    <mergeCell ref="A39:A40"/>
    <mergeCell ref="G35:I35"/>
    <mergeCell ref="B27:B28"/>
    <mergeCell ref="B31:B32"/>
    <mergeCell ref="G33:I34"/>
    <mergeCell ref="B35:B36"/>
  </mergeCells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明倫中会場</vt:lpstr>
      <vt:lpstr>丹南総合体育館</vt:lpstr>
      <vt:lpstr>芦原中会場結果</vt:lpstr>
      <vt:lpstr>清水中会場</vt:lpstr>
      <vt:lpstr>決勝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Mitsuhiko Endo</dc:creator>
  <cp:lastModifiedBy>user</cp:lastModifiedBy>
  <cp:lastPrinted>2019-01-20T22:22:53Z</cp:lastPrinted>
  <dcterms:created xsi:type="dcterms:W3CDTF">2006-01-15T09:00:57Z</dcterms:created>
  <dcterms:modified xsi:type="dcterms:W3CDTF">2020-02-05T08:15:01Z</dcterms:modified>
</cp:coreProperties>
</file>